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H:\Matějka Ondřej\Akce 2026\Přechody pro chodce Doubravská-Šrámka\přechod v ul. Doubravská, nad ul. Štúrova\F. Soupis prací\"/>
    </mc:Choice>
  </mc:AlternateContent>
  <xr:revisionPtr revIDLastSave="0" documentId="13_ncr:1_{2C4CB866-3BBA-4615-AAEB-F5A2511D93A4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kapitulace stavby" sheetId="1" r:id="rId1"/>
    <sheet name="SO 01 - Přechod pro chodce" sheetId="2" r:id="rId2"/>
    <sheet name="SO 02 - Osvětlení přechodu" sheetId="3" r:id="rId3"/>
    <sheet name="VON - Vedlejší a ostatní ..." sheetId="4" r:id="rId4"/>
  </sheets>
  <definedNames>
    <definedName name="_xlnm._FilterDatabase" localSheetId="1" hidden="1">'SO 01 - Přechod pro chodce'!$C$86:$K$289</definedName>
    <definedName name="_xlnm._FilterDatabase" localSheetId="2" hidden="1">'SO 02 - Osvětlení přechodu'!$C$80:$K$173</definedName>
    <definedName name="_xlnm._FilterDatabase" localSheetId="3" hidden="1">'VON - Vedlejší a ostatní ...'!$C$82:$K$97</definedName>
    <definedName name="_xlnm.Print_Titles" localSheetId="0">'Rekapitulace stavby'!$52:$52</definedName>
    <definedName name="_xlnm.Print_Titles" localSheetId="1">'SO 01 - Přechod pro chodce'!$86:$86</definedName>
    <definedName name="_xlnm.Print_Titles" localSheetId="2">'SO 02 - Osvětlení přechodu'!$80:$80</definedName>
    <definedName name="_xlnm.Print_Titles" localSheetId="3">'VON - Vedlejší a ostatní ...'!$82:$82</definedName>
    <definedName name="_xlnm.Print_Area" localSheetId="0">'Rekapitulace stavby'!$D$4:$AO$36,'Rekapitulace stavby'!$C$42:$AQ$58</definedName>
    <definedName name="_xlnm.Print_Area" localSheetId="1">'SO 01 - Přechod pro chodce'!$C$45:$J$68,'SO 01 - Přechod pro chodce'!$C$74:$K$289</definedName>
    <definedName name="_xlnm.Print_Area" localSheetId="2">'SO 02 - Osvětlení přechodu'!$C$45:$J$62,'SO 02 - Osvětlení přechodu'!$C$68:$K$173</definedName>
    <definedName name="_xlnm.Print_Area" localSheetId="3">'VON - Vedlejší a ostatní ...'!$C$45:$J$64,'VON - Vedlejší a ostatní ...'!$C$70:$K$97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J80" i="4"/>
  <c r="J79" i="4"/>
  <c r="F79" i="4"/>
  <c r="F77" i="4"/>
  <c r="E75" i="4"/>
  <c r="J55" i="4"/>
  <c r="J54" i="4"/>
  <c r="F54" i="4"/>
  <c r="F52" i="4"/>
  <c r="E50" i="4"/>
  <c r="J18" i="4"/>
  <c r="E18" i="4"/>
  <c r="F80" i="4" s="1"/>
  <c r="J17" i="4"/>
  <c r="J12" i="4"/>
  <c r="J77" i="4" s="1"/>
  <c r="E7" i="4"/>
  <c r="E48" i="4" s="1"/>
  <c r="J37" i="3"/>
  <c r="J36" i="3"/>
  <c r="AY56" i="1" s="1"/>
  <c r="J35" i="3"/>
  <c r="AX56" i="1" s="1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3" i="3"/>
  <c r="BH83" i="3"/>
  <c r="BG83" i="3"/>
  <c r="BF83" i="3"/>
  <c r="T83" i="3"/>
  <c r="R83" i="3"/>
  <c r="P83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12" i="3"/>
  <c r="J75" i="3"/>
  <c r="E7" i="3"/>
  <c r="E71" i="3"/>
  <c r="J37" i="2"/>
  <c r="J36" i="2"/>
  <c r="AY55" i="1" s="1"/>
  <c r="J35" i="2"/>
  <c r="AX55" i="1" s="1"/>
  <c r="BI288" i="2"/>
  <c r="BH288" i="2"/>
  <c r="BG288" i="2"/>
  <c r="BF288" i="2"/>
  <c r="T288" i="2"/>
  <c r="T287" i="2" s="1"/>
  <c r="R288" i="2"/>
  <c r="R287" i="2" s="1"/>
  <c r="P288" i="2"/>
  <c r="P287" i="2" s="1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T157" i="2" s="1"/>
  <c r="R158" i="2"/>
  <c r="R157" i="2" s="1"/>
  <c r="P158" i="2"/>
  <c r="P157" i="2" s="1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/>
  <c r="J17" i="2"/>
  <c r="J12" i="2"/>
  <c r="J81" i="2" s="1"/>
  <c r="E7" i="2"/>
  <c r="E77" i="2" s="1"/>
  <c r="L50" i="1"/>
  <c r="AM50" i="1"/>
  <c r="AM49" i="1"/>
  <c r="L49" i="1"/>
  <c r="AM47" i="1"/>
  <c r="L47" i="1"/>
  <c r="L45" i="1"/>
  <c r="L44" i="1"/>
  <c r="J288" i="2"/>
  <c r="J285" i="2"/>
  <c r="J283" i="2"/>
  <c r="J281" i="2"/>
  <c r="BK278" i="2"/>
  <c r="BK276" i="2"/>
  <c r="J274" i="2"/>
  <c r="BK269" i="2"/>
  <c r="BK265" i="2"/>
  <c r="J261" i="2"/>
  <c r="J258" i="2"/>
  <c r="J256" i="2"/>
  <c r="J254" i="2"/>
  <c r="J250" i="2"/>
  <c r="J248" i="2"/>
  <c r="J246" i="2"/>
  <c r="J239" i="2"/>
  <c r="J235" i="2"/>
  <c r="J233" i="2"/>
  <c r="J232" i="2"/>
  <c r="J230" i="2"/>
  <c r="J229" i="2"/>
  <c r="J227" i="2"/>
  <c r="J226" i="2"/>
  <c r="J224" i="2"/>
  <c r="J223" i="2"/>
  <c r="J221" i="2"/>
  <c r="J220" i="2"/>
  <c r="J216" i="2"/>
  <c r="J214" i="2"/>
  <c r="J210" i="2"/>
  <c r="BK202" i="2"/>
  <c r="BK199" i="2"/>
  <c r="BK190" i="2"/>
  <c r="BK186" i="2"/>
  <c r="BK182" i="2"/>
  <c r="BK178" i="2"/>
  <c r="BK174" i="2"/>
  <c r="BK170" i="2"/>
  <c r="BK163" i="2"/>
  <c r="BK158" i="2"/>
  <c r="BK155" i="2"/>
  <c r="BK152" i="2"/>
  <c r="BK148" i="2"/>
  <c r="BK144" i="2"/>
  <c r="BK141" i="2"/>
  <c r="BK138" i="2"/>
  <c r="BK136" i="2"/>
  <c r="BK132" i="2"/>
  <c r="BK128" i="2"/>
  <c r="BK124" i="2"/>
  <c r="BK121" i="2"/>
  <c r="BK117" i="2"/>
  <c r="BK110" i="2"/>
  <c r="BK106" i="2"/>
  <c r="BK102" i="2"/>
  <c r="BK98" i="2"/>
  <c r="BK94" i="2"/>
  <c r="BK90" i="2"/>
  <c r="AS54" i="1"/>
  <c r="J166" i="3"/>
  <c r="J163" i="3"/>
  <c r="BK157" i="3"/>
  <c r="BK154" i="3"/>
  <c r="BK150" i="3"/>
  <c r="BK147" i="3"/>
  <c r="BK144" i="3"/>
  <c r="J141" i="3"/>
  <c r="BK137" i="3"/>
  <c r="BK133" i="3"/>
  <c r="BK128" i="3"/>
  <c r="BK125" i="3"/>
  <c r="J121" i="3"/>
  <c r="BK118" i="3"/>
  <c r="BK114" i="3"/>
  <c r="J111" i="3"/>
  <c r="J108" i="3"/>
  <c r="BK105" i="3"/>
  <c r="J102" i="3"/>
  <c r="J99" i="3"/>
  <c r="BK96" i="3"/>
  <c r="J94" i="3"/>
  <c r="J91" i="3"/>
  <c r="BK88" i="3"/>
  <c r="J86" i="3"/>
  <c r="BK83" i="3"/>
  <c r="J170" i="3"/>
  <c r="BK167" i="3"/>
  <c r="BK165" i="3"/>
  <c r="BK161" i="3"/>
  <c r="J157" i="3"/>
  <c r="J154" i="3"/>
  <c r="J150" i="3"/>
  <c r="J147" i="3"/>
  <c r="J144" i="3"/>
  <c r="BK141" i="3"/>
  <c r="J137" i="3"/>
  <c r="J133" i="3"/>
  <c r="BK127" i="3"/>
  <c r="J123" i="3"/>
  <c r="BK120" i="3"/>
  <c r="J118" i="3"/>
  <c r="J115" i="3"/>
  <c r="BK112" i="3"/>
  <c r="BK108" i="3"/>
  <c r="J105" i="3"/>
  <c r="BK102" i="3"/>
  <c r="J101" i="3"/>
  <c r="BK99" i="3"/>
  <c r="J98" i="3"/>
  <c r="J95" i="3"/>
  <c r="J92" i="3"/>
  <c r="J90" i="3"/>
  <c r="J87" i="3"/>
  <c r="BK85" i="3"/>
  <c r="J86" i="4"/>
  <c r="BK90" i="4"/>
  <c r="BK87" i="4"/>
  <c r="BK92" i="4"/>
  <c r="BK94" i="4"/>
  <c r="J92" i="4"/>
  <c r="BK89" i="4"/>
  <c r="BK86" i="4"/>
  <c r="BK288" i="2"/>
  <c r="BK285" i="2"/>
  <c r="BK283" i="2"/>
  <c r="BK281" i="2"/>
  <c r="J278" i="2"/>
  <c r="J276" i="2"/>
  <c r="BK274" i="2"/>
  <c r="J269" i="2"/>
  <c r="J265" i="2"/>
  <c r="BK261" i="2"/>
  <c r="BK258" i="2"/>
  <c r="BK256" i="2"/>
  <c r="BK254" i="2"/>
  <c r="BK250" i="2"/>
  <c r="BK248" i="2"/>
  <c r="BK246" i="2"/>
  <c r="BK239" i="2"/>
  <c r="BK235" i="2"/>
  <c r="BK233" i="2"/>
  <c r="BK232" i="2"/>
  <c r="BK230" i="2"/>
  <c r="BK229" i="2"/>
  <c r="BK227" i="2"/>
  <c r="BK226" i="2"/>
  <c r="BK224" i="2"/>
  <c r="BK223" i="2"/>
  <c r="BK221" i="2"/>
  <c r="BK220" i="2"/>
  <c r="BK216" i="2"/>
  <c r="BK214" i="2"/>
  <c r="BK210" i="2"/>
  <c r="BK206" i="2"/>
  <c r="J206" i="2"/>
  <c r="J202" i="2"/>
  <c r="J199" i="2"/>
  <c r="J190" i="2"/>
  <c r="J186" i="2"/>
  <c r="J182" i="2"/>
  <c r="J178" i="2"/>
  <c r="J174" i="2"/>
  <c r="J170" i="2"/>
  <c r="J163" i="2"/>
  <c r="J158" i="2"/>
  <c r="J155" i="2"/>
  <c r="J152" i="2"/>
  <c r="J148" i="2"/>
  <c r="J144" i="2"/>
  <c r="J141" i="2"/>
  <c r="J138" i="2"/>
  <c r="J136" i="2"/>
  <c r="J132" i="2"/>
  <c r="J128" i="2"/>
  <c r="J124" i="2"/>
  <c r="J121" i="2"/>
  <c r="J117" i="2"/>
  <c r="J110" i="2"/>
  <c r="J106" i="2"/>
  <c r="J102" i="2"/>
  <c r="J98" i="2"/>
  <c r="J94" i="2"/>
  <c r="J90" i="2"/>
  <c r="BK172" i="3"/>
  <c r="BK170" i="3"/>
  <c r="J168" i="3"/>
  <c r="J167" i="3"/>
  <c r="J165" i="3"/>
  <c r="J161" i="3"/>
  <c r="BK159" i="3"/>
  <c r="J155" i="3"/>
  <c r="BK152" i="3"/>
  <c r="J148" i="3"/>
  <c r="J145" i="3"/>
  <c r="J142" i="3"/>
  <c r="J139" i="3"/>
  <c r="J135" i="3"/>
  <c r="J130" i="3"/>
  <c r="J127" i="3"/>
  <c r="BK123" i="3"/>
  <c r="J120" i="3"/>
  <c r="J117" i="3"/>
  <c r="BK115" i="3"/>
  <c r="J112" i="3"/>
  <c r="BK109" i="3"/>
  <c r="J107" i="3"/>
  <c r="J104" i="3"/>
  <c r="BK101" i="3"/>
  <c r="BK98" i="3"/>
  <c r="BK95" i="3"/>
  <c r="BK92" i="3"/>
  <c r="BK90" i="3"/>
  <c r="BK87" i="3"/>
  <c r="J85" i="3"/>
  <c r="J172" i="3"/>
  <c r="BK168" i="3"/>
  <c r="BK166" i="3"/>
  <c r="BK163" i="3"/>
  <c r="J159" i="3"/>
  <c r="BK155" i="3"/>
  <c r="J152" i="3"/>
  <c r="BK148" i="3"/>
  <c r="BK145" i="3"/>
  <c r="BK142" i="3"/>
  <c r="BK139" i="3"/>
  <c r="BK135" i="3"/>
  <c r="BK130" i="3"/>
  <c r="J128" i="3"/>
  <c r="J125" i="3"/>
  <c r="BK121" i="3"/>
  <c r="BK117" i="3"/>
  <c r="J114" i="3"/>
  <c r="BK111" i="3"/>
  <c r="J109" i="3"/>
  <c r="BK107" i="3"/>
  <c r="BK104" i="3"/>
  <c r="J96" i="3"/>
  <c r="BK94" i="3"/>
  <c r="BK91" i="3"/>
  <c r="J88" i="3"/>
  <c r="BK86" i="3"/>
  <c r="J83" i="3"/>
  <c r="J96" i="4"/>
  <c r="J94" i="4"/>
  <c r="BK93" i="4"/>
  <c r="J89" i="4"/>
  <c r="BK96" i="4"/>
  <c r="J93" i="4"/>
  <c r="J90" i="4"/>
  <c r="J87" i="4"/>
  <c r="P89" i="2" l="1"/>
  <c r="R89" i="2"/>
  <c r="P162" i="2"/>
  <c r="R162" i="2"/>
  <c r="BK209" i="2"/>
  <c r="J209" i="2" s="1"/>
  <c r="J64" i="2" s="1"/>
  <c r="R209" i="2"/>
  <c r="BK234" i="2"/>
  <c r="J234" i="2" s="1"/>
  <c r="J65" i="2" s="1"/>
  <c r="T234" i="2"/>
  <c r="P273" i="2"/>
  <c r="T273" i="2"/>
  <c r="BK89" i="2"/>
  <c r="J89" i="2" s="1"/>
  <c r="J61" i="2" s="1"/>
  <c r="T89" i="2"/>
  <c r="BK162" i="2"/>
  <c r="J162" i="2" s="1"/>
  <c r="J63" i="2" s="1"/>
  <c r="T162" i="2"/>
  <c r="P209" i="2"/>
  <c r="T209" i="2"/>
  <c r="P234" i="2"/>
  <c r="R234" i="2"/>
  <c r="BK273" i="2"/>
  <c r="J273" i="2" s="1"/>
  <c r="J66" i="2" s="1"/>
  <c r="R273" i="2"/>
  <c r="BK82" i="3"/>
  <c r="J82" i="3" s="1"/>
  <c r="J60" i="3" s="1"/>
  <c r="R82" i="3"/>
  <c r="BK132" i="3"/>
  <c r="J132" i="3" s="1"/>
  <c r="J61" i="3" s="1"/>
  <c r="T132" i="3"/>
  <c r="P82" i="3"/>
  <c r="T82" i="3"/>
  <c r="T81" i="3"/>
  <c r="P132" i="3"/>
  <c r="R132" i="3"/>
  <c r="BK85" i="4"/>
  <c r="J85" i="4" s="1"/>
  <c r="J61" i="4" s="1"/>
  <c r="P85" i="4"/>
  <c r="R85" i="4"/>
  <c r="T85" i="4"/>
  <c r="BK91" i="4"/>
  <c r="J91" i="4" s="1"/>
  <c r="J62" i="4" s="1"/>
  <c r="P91" i="4"/>
  <c r="R91" i="4"/>
  <c r="T91" i="4"/>
  <c r="BK95" i="4"/>
  <c r="P95" i="4"/>
  <c r="R95" i="4"/>
  <c r="T95" i="4"/>
  <c r="BK157" i="2"/>
  <c r="J157" i="2"/>
  <c r="J62" i="2" s="1"/>
  <c r="BK287" i="2"/>
  <c r="J287" i="2" s="1"/>
  <c r="J67" i="2" s="1"/>
  <c r="J52" i="4"/>
  <c r="F55" i="4"/>
  <c r="BE96" i="4"/>
  <c r="E73" i="4"/>
  <c r="BE87" i="4"/>
  <c r="BE93" i="4"/>
  <c r="BE94" i="4"/>
  <c r="BE86" i="4"/>
  <c r="BE89" i="4"/>
  <c r="BE90" i="4"/>
  <c r="BE92" i="4"/>
  <c r="E48" i="3"/>
  <c r="J52" i="3"/>
  <c r="F55" i="3"/>
  <c r="BE85" i="3"/>
  <c r="BE88" i="3"/>
  <c r="BE90" i="3"/>
  <c r="BE94" i="3"/>
  <c r="BE98" i="3"/>
  <c r="BE101" i="3"/>
  <c r="BE104" i="3"/>
  <c r="BE105" i="3"/>
  <c r="BE108" i="3"/>
  <c r="BE109" i="3"/>
  <c r="BE111" i="3"/>
  <c r="BE114" i="3"/>
  <c r="BE115" i="3"/>
  <c r="BE118" i="3"/>
  <c r="BE120" i="3"/>
  <c r="BE128" i="3"/>
  <c r="BE130" i="3"/>
  <c r="BE133" i="3"/>
  <c r="BE137" i="3"/>
  <c r="BE139" i="3"/>
  <c r="BE141" i="3"/>
  <c r="BE144" i="3"/>
  <c r="BE147" i="3"/>
  <c r="BE152" i="3"/>
  <c r="BE159" i="3"/>
  <c r="BE161" i="3"/>
  <c r="BE163" i="3"/>
  <c r="BE165" i="3"/>
  <c r="BE167" i="3"/>
  <c r="BE83" i="3"/>
  <c r="BE86" i="3"/>
  <c r="BE87" i="3"/>
  <c r="BE91" i="3"/>
  <c r="BE92" i="3"/>
  <c r="BE95" i="3"/>
  <c r="BE96" i="3"/>
  <c r="BE99" i="3"/>
  <c r="BE102" i="3"/>
  <c r="BE107" i="3"/>
  <c r="BE112" i="3"/>
  <c r="BE117" i="3"/>
  <c r="BE121" i="3"/>
  <c r="BE123" i="3"/>
  <c r="BE125" i="3"/>
  <c r="BE127" i="3"/>
  <c r="BE135" i="3"/>
  <c r="BE142" i="3"/>
  <c r="BE145" i="3"/>
  <c r="BE148" i="3"/>
  <c r="BE150" i="3"/>
  <c r="BE154" i="3"/>
  <c r="BE155" i="3"/>
  <c r="BE157" i="3"/>
  <c r="BE166" i="3"/>
  <c r="BE168" i="3"/>
  <c r="BE170" i="3"/>
  <c r="BE172" i="3"/>
  <c r="E48" i="2"/>
  <c r="J52" i="2"/>
  <c r="F55" i="2"/>
  <c r="BE90" i="2"/>
  <c r="BE94" i="2"/>
  <c r="BE98" i="2"/>
  <c r="BE102" i="2"/>
  <c r="BE106" i="2"/>
  <c r="BE110" i="2"/>
  <c r="BE117" i="2"/>
  <c r="BE121" i="2"/>
  <c r="BE124" i="2"/>
  <c r="BE128" i="2"/>
  <c r="BE132" i="2"/>
  <c r="BE136" i="2"/>
  <c r="BE138" i="2"/>
  <c r="BE141" i="2"/>
  <c r="BE144" i="2"/>
  <c r="BE148" i="2"/>
  <c r="BE152" i="2"/>
  <c r="BE155" i="2"/>
  <c r="BE158" i="2"/>
  <c r="BE163" i="2"/>
  <c r="BE170" i="2"/>
  <c r="BE174" i="2"/>
  <c r="BE178" i="2"/>
  <c r="BE182" i="2"/>
  <c r="BE186" i="2"/>
  <c r="BE190" i="2"/>
  <c r="BE199" i="2"/>
  <c r="BE202" i="2"/>
  <c r="BE206" i="2"/>
  <c r="BE210" i="2"/>
  <c r="BE214" i="2"/>
  <c r="BE216" i="2"/>
  <c r="BE220" i="2"/>
  <c r="BE221" i="2"/>
  <c r="BE223" i="2"/>
  <c r="BE224" i="2"/>
  <c r="BE226" i="2"/>
  <c r="BE227" i="2"/>
  <c r="BE229" i="2"/>
  <c r="BE230" i="2"/>
  <c r="BE232" i="2"/>
  <c r="BE233" i="2"/>
  <c r="BE235" i="2"/>
  <c r="BE239" i="2"/>
  <c r="BE246" i="2"/>
  <c r="BE248" i="2"/>
  <c r="BE250" i="2"/>
  <c r="BE254" i="2"/>
  <c r="BE256" i="2"/>
  <c r="BE258" i="2"/>
  <c r="BE261" i="2"/>
  <c r="BE265" i="2"/>
  <c r="BE269" i="2"/>
  <c r="BE274" i="2"/>
  <c r="BE276" i="2"/>
  <c r="BE278" i="2"/>
  <c r="BE281" i="2"/>
  <c r="BE283" i="2"/>
  <c r="BE285" i="2"/>
  <c r="BE288" i="2"/>
  <c r="J34" i="2"/>
  <c r="AW55" i="1"/>
  <c r="F36" i="2"/>
  <c r="BC55" i="1"/>
  <c r="F34" i="3"/>
  <c r="BA56" i="1" s="1"/>
  <c r="F37" i="3"/>
  <c r="BD56" i="1" s="1"/>
  <c r="F35" i="3"/>
  <c r="BB56" i="1" s="1"/>
  <c r="F36" i="4"/>
  <c r="BC57" i="1" s="1"/>
  <c r="F35" i="4"/>
  <c r="BB57" i="1" s="1"/>
  <c r="F34" i="2"/>
  <c r="BA55" i="1" s="1"/>
  <c r="F35" i="2"/>
  <c r="BB55" i="1" s="1"/>
  <c r="F37" i="2"/>
  <c r="BD55" i="1" s="1"/>
  <c r="J34" i="3"/>
  <c r="AW56" i="1" s="1"/>
  <c r="F36" i="3"/>
  <c r="BC56" i="1" s="1"/>
  <c r="J34" i="4"/>
  <c r="AW57" i="1" s="1"/>
  <c r="F34" i="4"/>
  <c r="BA57" i="1" s="1"/>
  <c r="F37" i="4"/>
  <c r="BD57" i="1" s="1"/>
  <c r="J95" i="4" l="1"/>
  <c r="J63" i="4" s="1"/>
  <c r="BK84" i="4"/>
  <c r="J84" i="4" s="1"/>
  <c r="J60" i="4" s="1"/>
  <c r="T84" i="4"/>
  <c r="T83" i="4" s="1"/>
  <c r="P84" i="4"/>
  <c r="P83" i="4" s="1"/>
  <c r="AU57" i="1" s="1"/>
  <c r="R81" i="3"/>
  <c r="T88" i="2"/>
  <c r="T87" i="2" s="1"/>
  <c r="R88" i="2"/>
  <c r="R87" i="2" s="1"/>
  <c r="R84" i="4"/>
  <c r="R83" i="4" s="1"/>
  <c r="P81" i="3"/>
  <c r="AU56" i="1" s="1"/>
  <c r="P88" i="2"/>
  <c r="P87" i="2" s="1"/>
  <c r="AU55" i="1" s="1"/>
  <c r="BK88" i="2"/>
  <c r="J88" i="2"/>
  <c r="J60" i="2" s="1"/>
  <c r="BK81" i="3"/>
  <c r="J81" i="3" s="1"/>
  <c r="J59" i="3" s="1"/>
  <c r="J33" i="2"/>
  <c r="AV55" i="1" s="1"/>
  <c r="AT55" i="1" s="1"/>
  <c r="J33" i="3"/>
  <c r="AV56" i="1"/>
  <c r="AT56" i="1" s="1"/>
  <c r="BB54" i="1"/>
  <c r="W31" i="1" s="1"/>
  <c r="BA54" i="1"/>
  <c r="W30" i="1" s="1"/>
  <c r="BC54" i="1"/>
  <c r="W32" i="1" s="1"/>
  <c r="BD54" i="1"/>
  <c r="W33" i="1" s="1"/>
  <c r="F33" i="2"/>
  <c r="AZ55" i="1" s="1"/>
  <c r="F33" i="3"/>
  <c r="AZ56" i="1" s="1"/>
  <c r="J33" i="4"/>
  <c r="AV57" i="1" s="1"/>
  <c r="AT57" i="1" s="1"/>
  <c r="F33" i="4"/>
  <c r="AZ57" i="1" s="1"/>
  <c r="BK87" i="2" l="1"/>
  <c r="J87" i="2"/>
  <c r="J59" i="2" s="1"/>
  <c r="BK83" i="4"/>
  <c r="J83" i="4" s="1"/>
  <c r="J59" i="4" s="1"/>
  <c r="AU54" i="1"/>
  <c r="J30" i="3"/>
  <c r="AG56" i="1" s="1"/>
  <c r="AY54" i="1"/>
  <c r="AW54" i="1"/>
  <c r="AK30" i="1" s="1"/>
  <c r="AX54" i="1"/>
  <c r="AZ54" i="1"/>
  <c r="W29" i="1" s="1"/>
  <c r="J39" i="3" l="1"/>
  <c r="AN56" i="1"/>
  <c r="J30" i="4"/>
  <c r="AG57" i="1" s="1"/>
  <c r="J30" i="2"/>
  <c r="AG55" i="1"/>
  <c r="AV54" i="1"/>
  <c r="AK29" i="1" s="1"/>
  <c r="J39" i="2" l="1"/>
  <c r="J39" i="4"/>
  <c r="AN55" i="1"/>
  <c r="AN57" i="1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<sst xmlns="http://schemas.openxmlformats.org/spreadsheetml/2006/main" count="3536" uniqueCount="709">
  <si>
    <t>Export Komplet</t>
  </si>
  <si>
    <t>VZ</t>
  </si>
  <si>
    <t>2.0</t>
  </si>
  <si>
    <t>ZAMOK</t>
  </si>
  <si>
    <t>False</t>
  </si>
  <si>
    <t>{7a445d9d-138e-492e-bb3e-5b5757f86693}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</si>
  <si>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</si>
  <si>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</si>
  <si>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</si>
  <si>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</si>
  <si>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</si>
  <si>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</si>
  <si>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</si>
  <si>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</si>
  <si>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</si>
  <si>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</si>
  <si>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</si>
  <si>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Nový přechod pro chodce v ul.Doubravská, nad ul.Štúrova</t>
  </si>
  <si>
    <t>KSO:</t>
  </si>
  <si>
    <t/>
  </si>
  <si>
    <t>CC-CZ:</t>
  </si>
  <si>
    <t>Místo:</t>
  </si>
  <si>
    <t xml:space="preserve"> </t>
  </si>
  <si>
    <t>Datum:</t>
  </si>
  <si>
    <t>18. 3. 2025</t>
  </si>
  <si>
    <t>Zadavatel:</t>
  </si>
  <si>
    <t>IČ:</t>
  </si>
  <si>
    <t>00266621</t>
  </si>
  <si>
    <t>STATUTÁRNÍ MĚSTO TEPLICE</t>
  </si>
  <si>
    <t>DIČ:</t>
  </si>
  <si>
    <t>CZ00266621</t>
  </si>
  <si>
    <t>Účastník:</t>
  </si>
  <si>
    <t>Vyplň údaj</t>
  </si>
  <si>
    <t>Projektant:</t>
  </si>
  <si>
    <t>10884548</t>
  </si>
  <si>
    <t>PROJEKTY CHLADNÝ s.r.o.</t>
  </si>
  <si>
    <t>CZ10884548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</si>
  <si>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</si>
  <si>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</si>
  <si>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</si>
  <si>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</si>
  <si>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</si>
  <si>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</si>
  <si>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</si>
  <si>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</si>
  <si>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</si>
  <si>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</si>
  <si>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</si>
  <si>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</si>
  <si>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</si>
  <si>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</si>
  <si>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</si>
  <si>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</si>
  <si>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</si>
  <si>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</si>
  <si>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</si>
  <si>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</si>
  <si>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</si>
  <si>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</si>
  <si>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</si>
  <si>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</si>
  <si>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</si>
  <si>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</si>
  <si>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</si>
  <si>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</si>
  <si>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</si>
  <si>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</si>
  <si>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</si>
  <si>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</si>
  <si>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</si>
  <si>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</si>
  <si>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</si>
  <si>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</si>
  <si>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</si>
  <si>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</si>
  <si>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</si>
  <si>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</si>
  <si>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</si>
  <si>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</si>
  <si>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</si>
  <si>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</si>
  <si>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</si>
  <si>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Přechod pro chodce</t>
  </si>
  <si>
    <t>STA</t>
  </si>
  <si>
    <t>1</t>
  </si>
  <si>
    <t>{1712373c-6608-4488-9d87-990f915d9e0d}</t>
  </si>
  <si>
    <t>2</t>
  </si>
  <si>
    <t>SO 02</t>
  </si>
  <si>
    <t>Osvětlení přechodu</t>
  </si>
  <si>
    <t>{5cefa050-6eb5-4eb5-971e-3104110d745c}</t>
  </si>
  <si>
    <t>VON</t>
  </si>
  <si>
    <t>Vedlejší a ostatní náklady</t>
  </si>
  <si>
    <t>{6b62a630-f703-42f7-b1fa-269bc100e389}</t>
  </si>
  <si>
    <t>KRYCÍ LIST SOUPISU PRACÍ</t>
  </si>
  <si>
    <t>Objekt:</t>
  </si>
  <si>
    <t>SO 01 - Přechod pro chodce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</si>
  <si>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</si>
  <si>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</si>
  <si>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</si>
  <si>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</si>
  <si>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</si>
  <si>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</si>
  <si>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</si>
  <si>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</si>
  <si>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</si>
  <si>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</si>
  <si>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</si>
  <si>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</si>
  <si>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</si>
  <si>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</si>
  <si>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</si>
  <si>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</si>
  <si>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</si>
  <si>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</si>
  <si>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</si>
  <si>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</si>
  <si>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</si>
  <si>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</si>
  <si>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</si>
  <si>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</si>
  <si>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</si>
  <si>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</si>
  <si>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</si>
  <si>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</si>
  <si>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</si>
  <si>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</si>
  <si>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</si>
  <si>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</si>
  <si>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</si>
  <si>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</si>
  <si>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4</t>
  </si>
  <si>
    <t>-1215240387</t>
  </si>
  <si>
    <t>Online PSC</t>
  </si>
  <si>
    <t>https://podminky.urs.cz/item/CS_URS_2025_01/113106123</t>
  </si>
  <si>
    <t>VV</t>
  </si>
  <si>
    <t>Rozebrání krytu v místě přeskládání dlážděného chodníku</t>
  </si>
  <si>
    <t>6,0</t>
  </si>
  <si>
    <t>113106134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</si>
  <si>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</si>
  <si>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-1036360624</t>
  </si>
  <si>
    <t>https://podminky.urs.cz/item/CS_URS_2025_01/113106134</t>
  </si>
  <si>
    <t xml:space="preserve">Odstranění dlážděného krytu chodníku </t>
  </si>
  <si>
    <t>34,0</t>
  </si>
  <si>
    <t>3</t>
  </si>
  <si>
    <t>113107321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</si>
  <si>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</si>
  <si>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-1536996016</t>
  </si>
  <si>
    <t>https://podminky.urs.cz/item/CS_URS_2025_01/113107321</t>
  </si>
  <si>
    <t>Odstranění stávající vozovky</t>
  </si>
  <si>
    <t>17,0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</si>
  <si>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</si>
  <si>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</si>
  <si>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-601927894</t>
  </si>
  <si>
    <t>https://podminky.urs.cz/item/CS_URS_2025_01/113107322</t>
  </si>
  <si>
    <t>5</t>
  </si>
  <si>
    <t>113107343</t>
  </si>
  <si>
    <t>Odstranění podkladů nebo krytů strojně plochy jednotlivě do 50 m2 s přemístěním hmot na skládku na vzdálenost do 3 m nebo s naložením na dopravní prostředek živičných, o tl. vrstvy přes 100 do 150 mm</t>
  </si>
  <si>
    <t>1898751841</t>
  </si>
  <si>
    <t>https://podminky.urs.cz/item/CS_URS_2025_01/113107343</t>
  </si>
  <si>
    <t>6</t>
  </si>
  <si>
    <t>113154522</t>
  </si>
  <si>
    <t>Frézování živičného podkladu nebo krytu s naložením hmot na dopravní prostředek plochy do 500 m2 pruhu šířky přes 0,5 m, tloušťky vrstvy 40 mm</t>
  </si>
  <si>
    <t>-903516373</t>
  </si>
  <si>
    <t>https://podminky.urs.cz/item/CS_URS_2025_01/113154522</t>
  </si>
  <si>
    <t>Odstranění asf. krytu vozovky pro budoucí navázání nových vrstev na stáv. asfalt</t>
  </si>
  <si>
    <t>12,0</t>
  </si>
  <si>
    <t>Součet</t>
  </si>
  <si>
    <t>7</t>
  </si>
  <si>
    <t>113154525</t>
  </si>
  <si>
    <t>Frézování živičného podkladu nebo krytu s naložením hmot na dopravní prostředek plochy do 500 m2 pruhu šířky přes 0,5 m, tloušťky vrstvy 70 mm</t>
  </si>
  <si>
    <t>-1398218425</t>
  </si>
  <si>
    <t>https://podminky.urs.cz/item/CS_URS_2025_01/113154525</t>
  </si>
  <si>
    <t>8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</si>
  <si>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</si>
  <si>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</si>
  <si>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</si>
  <si>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-1531884525</t>
  </si>
  <si>
    <t>https://podminky.urs.cz/item/CS_URS_2025_01/113202111</t>
  </si>
  <si>
    <t>19,0</t>
  </si>
  <si>
    <t>9</t>
  </si>
  <si>
    <t>122211101</t>
  </si>
  <si>
    <t>Odkopávky a prokopávky ručně zapažené i nezapažené v hornině třídy těžitelnosti I skupiny 3</t>
  </si>
  <si>
    <t>m3</t>
  </si>
  <si>
    <t>1656845188</t>
  </si>
  <si>
    <t>https://podminky.urs.cz/item/CS_URS_2025_01/122211101</t>
  </si>
  <si>
    <t>výkop nevhodného materiálu - v místě sanace</t>
  </si>
  <si>
    <t>51,0*0,3</t>
  </si>
  <si>
    <t>10</t>
  </si>
  <si>
    <t>132251251</t>
  </si>
  <si>
    <t>Hloubení nezapažených rýh šířky přes 800 do 2 000 mm strojně s urovnáním dna do předepsaného profilu a spádu v hornině třídy těžitelnosti I skupiny 3 do 20 m3</t>
  </si>
  <si>
    <t>-127546601</t>
  </si>
  <si>
    <t>https://podminky.urs.cz/item/CS_URS_2025_01/132251251</t>
  </si>
  <si>
    <t>Rekonstrukce přípojky uliční vpusti</t>
  </si>
  <si>
    <t>2,0*1,5</t>
  </si>
  <si>
    <t>11</t>
  </si>
  <si>
    <t>151101101</t>
  </si>
  <si>
    <t>Zřízení pažení a rozepření stěn rýh pro podzemní vedení příložné pro jakoukoliv mezerovitost, hloubky do 2 m</t>
  </si>
  <si>
    <t>1035793326</t>
  </si>
  <si>
    <t>https://podminky.urs.cz/item/CS_URS_2025_01/151101101</t>
  </si>
  <si>
    <t>2,0*3,0</t>
  </si>
  <si>
    <t>151101111</t>
  </si>
  <si>
    <t>Odstranění pažení a rozepření stěn rýh pro podzemní vedení s uložením materiálu na vzdálenost do 3 m od kraje výkopu příložné, hloubky do 2 m</t>
  </si>
  <si>
    <t>-109166512</t>
  </si>
  <si>
    <t>https://podminky.urs.cz/item/CS_URS_2025_01/151101111</t>
  </si>
  <si>
    <t>13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</si>
  <si>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</si>
  <si>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</si>
  <si>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-1166502979</t>
  </si>
  <si>
    <t>https://podminky.urs.cz/item/CS_URS_2025_01/162651111</t>
  </si>
  <si>
    <t>15,3+1,0</t>
  </si>
  <si>
    <t>14</t>
  </si>
  <si>
    <t>171201231</t>
  </si>
  <si>
    <t>Poplatek za uložení stavebního odpadu na recyklační skládce (skládkovné) zeminy a kamení zatříděného do Katalogu odpadů pod kódem 17 05 04</t>
  </si>
  <si>
    <t>t</t>
  </si>
  <si>
    <t>-625251603</t>
  </si>
  <si>
    <t>https://podminky.urs.cz/item/CS_URS_2025_01/171201231</t>
  </si>
  <si>
    <t>16,3*1,8 'Přepočtené koeficientem množství</t>
  </si>
  <si>
    <t>15</t>
  </si>
  <si>
    <t>174151101</t>
  </si>
  <si>
    <t>Zásyp sypaninou z jakékoliv horniny strojně s uložením výkopku ve vrstvách se zhutněním jam, šachet, rýh nebo kolem objektů v těchto vykopávkách</t>
  </si>
  <si>
    <t>1633551205</t>
  </si>
  <si>
    <t>https://podminky.urs.cz/item/CS_URS_2025_01/174151101</t>
  </si>
  <si>
    <t>2,0*1,5-0,2-0,8</t>
  </si>
  <si>
    <t>16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</si>
  <si>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</si>
  <si>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</si>
  <si>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-29034967</t>
  </si>
  <si>
    <t>https://podminky.urs.cz/item/CS_URS_2025_01/175151101</t>
  </si>
  <si>
    <t>2,0*0,4</t>
  </si>
  <si>
    <t>17</t>
  </si>
  <si>
    <t>M</t>
  </si>
  <si>
    <t>58337331</t>
  </si>
  <si>
    <t>štěrkopísek frakce 0/22</t>
  </si>
  <si>
    <t>1993783298</t>
  </si>
  <si>
    <t>0,8</t>
  </si>
  <si>
    <t>0,8*1,8 'Přepočtené koeficientem množství</t>
  </si>
  <si>
    <t>18</t>
  </si>
  <si>
    <t>181951112</t>
  </si>
  <si>
    <t>Úprava pláně vyrovnáním výškových rozdílů strojně v hornině třídy těžitelnosti I, skupiny 1 až 3 se zhutněním</t>
  </si>
  <si>
    <t>838653525</t>
  </si>
  <si>
    <t>https://podminky.urs.cz/item/CS_URS_2025_01/181951112</t>
  </si>
  <si>
    <t>Vodorovné konstrukce</t>
  </si>
  <si>
    <t>19</t>
  </si>
  <si>
    <t>451573111</t>
  </si>
  <si>
    <t>Lože pod potrubí, stoky a drobné objekty v otevřeném výkopu z písku a štěrkopísku do 63 mm</t>
  </si>
  <si>
    <t>-438743050</t>
  </si>
  <si>
    <t>https://podminky.urs.cz/item/CS_URS_2025_01/451573111</t>
  </si>
  <si>
    <t>2,0*0,1</t>
  </si>
  <si>
    <t>Komunikace pozemní</t>
  </si>
  <si>
    <t>20</t>
  </si>
  <si>
    <t>564851011</t>
  </si>
  <si>
    <t>Podklad ze štěrkodrti ŠD s rozprostřením a zhutněním plochy jednotlivě do 100 m2, po zhutnění tl. 150 mm</t>
  </si>
  <si>
    <t>-747387663</t>
  </si>
  <si>
    <t>https://podminky.urs.cz/item/CS_URS_2025_01/564851011</t>
  </si>
  <si>
    <t>Nová chodníková dlažba</t>
  </si>
  <si>
    <t>39,0</t>
  </si>
  <si>
    <t>Nová chodníková dlažba kontrastní reliéfní</t>
  </si>
  <si>
    <t>9,0</t>
  </si>
  <si>
    <t>564871016</t>
  </si>
  <si>
    <t>Podklad ze štěrkodrti ŠD s rozprostřením a zhutněním plochy jednotlivě do 100 m2, po zhutnění tl. 300 mm</t>
  </si>
  <si>
    <t>-1012305247</t>
  </si>
  <si>
    <t>https://podminky.urs.cz/item/CS_URS_2025_01/564871016</t>
  </si>
  <si>
    <t>Sanace podloží v místě chodníku</t>
  </si>
  <si>
    <t>51,0</t>
  </si>
  <si>
    <t>22</t>
  </si>
  <si>
    <t>573191111</t>
  </si>
  <si>
    <t>Postřik infiltrační kationaktivní emulzí v množství 1,00 kg/m2</t>
  </si>
  <si>
    <t>818643301</t>
  </si>
  <si>
    <t>https://podminky.urs.cz/item/CS_URS_2025_01/573191111</t>
  </si>
  <si>
    <t>Asfaltový kryt - napojení na stávající kryt</t>
  </si>
  <si>
    <t>23</t>
  </si>
  <si>
    <t>573231111</t>
  </si>
  <si>
    <t>Postřik spojovací PS bez posypu kamenivem ze silniční emulze, v množství 0,70 kg/m2</t>
  </si>
  <si>
    <t>-631535283</t>
  </si>
  <si>
    <t>https://podminky.urs.cz/item/CS_URS_2025_01/573231111</t>
  </si>
  <si>
    <t>24</t>
  </si>
  <si>
    <t>577134211</t>
  </si>
  <si>
    <t>Asfaltový beton vrstva obrusná ACO 11 (ABS) s rozprostřením a se zhutněním z nemodifikovaného asfaltu v pruhu šířky do 3 m tř. II, po zhutnění tl. 40 mm</t>
  </si>
  <si>
    <t>-177081888</t>
  </si>
  <si>
    <t>https://podminky.urs.cz/item/CS_URS_2025_01/577134211</t>
  </si>
  <si>
    <t>25</t>
  </si>
  <si>
    <t>577165112</t>
  </si>
  <si>
    <t>Asfaltový beton vrstva ložní ACL 16 (ABH) s rozprostřením a zhutněním z nemodifikovaného asfaltu v pruhu šířky do 3 m, po zhutnění tl. 70 mm</t>
  </si>
  <si>
    <t>387786054</t>
  </si>
  <si>
    <t>https://podminky.urs.cz/item/CS_URS_2025_01/577165112</t>
  </si>
  <si>
    <t>26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</si>
  <si>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</si>
  <si>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</si>
  <si>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-2110195658</t>
  </si>
  <si>
    <t>https://podminky.urs.cz/item/CS_URS_2025_01/596211110</t>
  </si>
  <si>
    <t>Přeskládání dlážděného chodníku</t>
  </si>
  <si>
    <t>27</t>
  </si>
  <si>
    <t>59245018</t>
  </si>
  <si>
    <t>dlažba skladebná betonová 200x100mm tl 60mm přírodní</t>
  </si>
  <si>
    <t>-1250806889</t>
  </si>
  <si>
    <t>39,0*0,75</t>
  </si>
  <si>
    <t>29,25*1,03 'Přepočtené koeficientem množství</t>
  </si>
  <si>
    <t>28</t>
  </si>
  <si>
    <t>59245008</t>
  </si>
  <si>
    <t>dlažba skladebná betonová 200x100mm tl 60mm barevná</t>
  </si>
  <si>
    <t>-1841534020</t>
  </si>
  <si>
    <t>P</t>
  </si>
  <si>
    <t>Poznámka k položce:_x000D_
okrová</t>
  </si>
  <si>
    <t>39,0*0,25</t>
  </si>
  <si>
    <t>9,75*1,03 'Přepočtené koeficientem množství</t>
  </si>
  <si>
    <t>29</t>
  </si>
  <si>
    <t>59245006</t>
  </si>
  <si>
    <t>dlažba pro nevidomé betonová 200x100mm tl 60mm barevná</t>
  </si>
  <si>
    <t>710512146</t>
  </si>
  <si>
    <t>Poznámka k položce:_x000D_
červená</t>
  </si>
  <si>
    <t>9*1,03 'Přepočtené koeficientem množství</t>
  </si>
  <si>
    <t>Trubní vedení</t>
  </si>
  <si>
    <t>30</t>
  </si>
  <si>
    <t>871353122</t>
  </si>
  <si>
    <t>Montáž kanalizačního potrubí z tvrdého PVC-U hladkého plnostěnného tuhost SN 10 DN 200</t>
  </si>
  <si>
    <t>-1177038614</t>
  </si>
  <si>
    <t>https://podminky.urs.cz/item/CS_URS_2025_01/871353122</t>
  </si>
  <si>
    <t>2,0</t>
  </si>
  <si>
    <t>31</t>
  </si>
  <si>
    <t>28611176</t>
  </si>
  <si>
    <t>trubka kanalizační PVC-U plnostěnná jednovrstvá DN 200x1000mm SN10</t>
  </si>
  <si>
    <t>-1597525870</t>
  </si>
  <si>
    <t>2*1,015 'Přepočtené koeficientem množství</t>
  </si>
  <si>
    <t>32</t>
  </si>
  <si>
    <t>871365811</t>
  </si>
  <si>
    <t>Bourání stávajícího potrubí z PVC nebo polypropylenu PP v otevřeném výkopu DN přes 150 do 250</t>
  </si>
  <si>
    <t>-918667071</t>
  </si>
  <si>
    <t>https://podminky.urs.cz/item/CS_URS_2025_01/871365811</t>
  </si>
  <si>
    <t>33</t>
  </si>
  <si>
    <t>89594118R</t>
  </si>
  <si>
    <t>Demontáž vpusti uliční z betonových dílců</t>
  </si>
  <si>
    <t>kus</t>
  </si>
  <si>
    <t>-646869611</t>
  </si>
  <si>
    <t>34</t>
  </si>
  <si>
    <t>895941302</t>
  </si>
  <si>
    <t>Osazení vpusti uliční z betonových dílců DN 450 dno s kalištěm</t>
  </si>
  <si>
    <t>-1066385005</t>
  </si>
  <si>
    <t>https://podminky.urs.cz/item/CS_URS_2025_01/895941302</t>
  </si>
  <si>
    <t>35</t>
  </si>
  <si>
    <t>59223852</t>
  </si>
  <si>
    <t>dno pro uliční vpusť s kalovou prohlubní betonové 450x300x50mm</t>
  </si>
  <si>
    <t>-872120316</t>
  </si>
  <si>
    <t>36</t>
  </si>
  <si>
    <t>895941313</t>
  </si>
  <si>
    <t>Osazení vpusti uliční z betonových dílců DN 450 skruž horní 295 mm</t>
  </si>
  <si>
    <t>1508986177</t>
  </si>
  <si>
    <t>https://podminky.urs.cz/item/CS_URS_2025_01/895941313</t>
  </si>
  <si>
    <t>37</t>
  </si>
  <si>
    <t>59223858</t>
  </si>
  <si>
    <t>skruž betonová horní pro uliční vpusť 450x570x50mm</t>
  </si>
  <si>
    <t>-929885918</t>
  </si>
  <si>
    <t>38</t>
  </si>
  <si>
    <t>895941331</t>
  </si>
  <si>
    <t>Osazení vpusti uliční z betonových dílců DN 450 skruž průběžná s výtokem</t>
  </si>
  <si>
    <t>546511329</t>
  </si>
  <si>
    <t>https://podminky.urs.cz/item/CS_URS_2025_01/895941331</t>
  </si>
  <si>
    <t>39</t>
  </si>
  <si>
    <t>CSB.0059707.URS</t>
  </si>
  <si>
    <t>Uliční vpust sifon s odtokem 3z PVC DN 200</t>
  </si>
  <si>
    <t>1915694877</t>
  </si>
  <si>
    <t>40</t>
  </si>
  <si>
    <t>899204112</t>
  </si>
  <si>
    <t>Osazení mříží litinových včetně rámů a košů na bahno pro třídu zatížení D400, E600</t>
  </si>
  <si>
    <t>-1251915686</t>
  </si>
  <si>
    <t>https://podminky.urs.cz/item/CS_URS_2025_01/899204112</t>
  </si>
  <si>
    <t>41</t>
  </si>
  <si>
    <t>59223875</t>
  </si>
  <si>
    <t>koš nízký pro uliční vpusti žárově Pz plech pro rám 500/500mm</t>
  </si>
  <si>
    <t>-1694253540</t>
  </si>
  <si>
    <t>42</t>
  </si>
  <si>
    <t>59224481</t>
  </si>
  <si>
    <t>mříž vtoková s rámem pro uliční vpusť 500x500, zatížení 40 tun</t>
  </si>
  <si>
    <t>-58294572</t>
  </si>
  <si>
    <t>Ostatní konstrukce a práce, bourání</t>
  </si>
  <si>
    <t>43</t>
  </si>
  <si>
    <t>914511111</t>
  </si>
  <si>
    <t>Montáž sloupku dopravních značek délky do 3,5 m do betonového základu</t>
  </si>
  <si>
    <t>-742388630</t>
  </si>
  <si>
    <t>https://podminky.urs.cz/item/CS_URS_2025_01/914511111</t>
  </si>
  <si>
    <t>Opětovná montáž stávajících značek, v rámci dokončovacích prací</t>
  </si>
  <si>
    <t>44</t>
  </si>
  <si>
    <t>915231112</t>
  </si>
  <si>
    <t>Vodorovné dopravní značení stříkaným plastem přechody pro chodce, šipky, symboly nápisy bílé retroreflexní</t>
  </si>
  <si>
    <t>-1359432010</t>
  </si>
  <si>
    <t>https://podminky.urs.cz/item/CS_URS_2025_01/915231112</t>
  </si>
  <si>
    <t>V7</t>
  </si>
  <si>
    <t>15,0</t>
  </si>
  <si>
    <t>V13a</t>
  </si>
  <si>
    <t>4,0</t>
  </si>
  <si>
    <t>45</t>
  </si>
  <si>
    <t>915321115</t>
  </si>
  <si>
    <t>Vodorovné značení předformovaným termoplastem vodící pás pro slabozraké z 6 proužků</t>
  </si>
  <si>
    <t>-1782980053</t>
  </si>
  <si>
    <t>https://podminky.urs.cz/item/CS_URS_2025_01/915321115</t>
  </si>
  <si>
    <t>46</t>
  </si>
  <si>
    <t>915621111</t>
  </si>
  <si>
    <t>Předznačení pro vodorovné značení stříkané barvou nebo prováděné z nátěrových hmot plošné šipky, symboly, nápisy</t>
  </si>
  <si>
    <t>-882459314</t>
  </si>
  <si>
    <t>https://podminky.urs.cz/item/CS_URS_2025_01/915621111</t>
  </si>
  <si>
    <t>47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</si>
  <si>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</si>
  <si>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</si>
  <si>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1286712215</t>
  </si>
  <si>
    <t>https://podminky.urs.cz/item/CS_URS_2025_01/916131213</t>
  </si>
  <si>
    <t>Poznámka k položce:_x000D_
kladení obrub do bet. lože C20/25 nXF3 s opěrou</t>
  </si>
  <si>
    <t>8,0+10,0+2,0+2,0</t>
  </si>
  <si>
    <t>48</t>
  </si>
  <si>
    <t>59217031</t>
  </si>
  <si>
    <t>obrubník silniční betonový 1000x150x250mm</t>
  </si>
  <si>
    <t>10697859</t>
  </si>
  <si>
    <t>8*1,02 'Přepočtené koeficientem množství</t>
  </si>
  <si>
    <t>49</t>
  </si>
  <si>
    <t>59217029</t>
  </si>
  <si>
    <t>obrubník silniční betonový nájezdový 1000x150x150mm</t>
  </si>
  <si>
    <t>-684444264</t>
  </si>
  <si>
    <t>10*1,02 'Přepočtené koeficientem množství</t>
  </si>
  <si>
    <t>50</t>
  </si>
  <si>
    <t>59217030</t>
  </si>
  <si>
    <t>obrubník silniční betonový přechodový 1000x150x150-250mm</t>
  </si>
  <si>
    <t>866959481</t>
  </si>
  <si>
    <t>2,0+2,0</t>
  </si>
  <si>
    <t>4*1,02 'Přepočtené koeficientem množství</t>
  </si>
  <si>
    <t>51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</si>
  <si>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</si>
  <si>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</si>
  <si>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-523872149</t>
  </si>
  <si>
    <t>https://podminky.urs.cz/item/CS_URS_2025_01/919732211</t>
  </si>
  <si>
    <t>Ošetření spáry asfaltového krytu</t>
  </si>
  <si>
    <t>26,0</t>
  </si>
  <si>
    <t>52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</si>
  <si>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</si>
  <si>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</si>
  <si>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-877516882</t>
  </si>
  <si>
    <t>https://podminky.urs.cz/item/CS_URS_2025_01/919732221</t>
  </si>
  <si>
    <t>Ošetření spáry asfaltového krytu v místě obrub</t>
  </si>
  <si>
    <t>22,0</t>
  </si>
  <si>
    <t>53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</si>
  <si>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</si>
  <si>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</si>
  <si>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-1083408444</t>
  </si>
  <si>
    <t>https://podminky.urs.cz/item/CS_URS_2025_01/966006132</t>
  </si>
  <si>
    <t>Demontáž stávající svislé dopravní značky včetně sloupku</t>
  </si>
  <si>
    <t>997</t>
  </si>
  <si>
    <t>Doprava suti a vybouraných hmot</t>
  </si>
  <si>
    <t>54</t>
  </si>
  <si>
    <t>997013813</t>
  </si>
  <si>
    <t>Poplatek za uložení stavebního odpadu na skládce (skládkovné) z plastických hmot zatříděného do Katalogu odpadů pod kódem 17 02 03</t>
  </si>
  <si>
    <t>45160295</t>
  </si>
  <si>
    <t>https://podminky.urs.cz/item/CS_URS_2025_01/997013813</t>
  </si>
  <si>
    <t>55</t>
  </si>
  <si>
    <t>997221561</t>
  </si>
  <si>
    <t>Vodorovná doprava suti bez naložení, ale se složením a s hrubým urovnáním z kusových materiálů, na vzdálenost do 1 km</t>
  </si>
  <si>
    <t>-1621325606</t>
  </si>
  <si>
    <t>https://podminky.urs.cz/item/CS_URS_2025_01/997221561</t>
  </si>
  <si>
    <t>56</t>
  </si>
  <si>
    <t>997221569</t>
  </si>
  <si>
    <t>Vodorovná doprava suti bez naložení, ale se složením a s hrubým urovnáním Příplatek k ceně za každý další započatý 1 km přes 1 km</t>
  </si>
  <si>
    <t>1694813463</t>
  </si>
  <si>
    <t>https://podminky.urs.cz/item/CS_URS_2025_01/997221569</t>
  </si>
  <si>
    <t>36,304*3 'Přepočtené koeficientem množství</t>
  </si>
  <si>
    <t>57</t>
  </si>
  <si>
    <t>997221861</t>
  </si>
  <si>
    <t>Poplatek za uložení stavebního odpadu na recyklační skládce (skládkovné) z prostého betonu zatříděného do Katalogu odpadů pod kódem 17 01 01</t>
  </si>
  <si>
    <t>1187761710</t>
  </si>
  <si>
    <t>https://podminky.urs.cz/item/CS_URS_2025_01/997221861</t>
  </si>
  <si>
    <t>58</t>
  </si>
  <si>
    <t>997221873</t>
  </si>
  <si>
    <t>921604742</t>
  </si>
  <si>
    <t>https://podminky.urs.cz/item/CS_URS_2025_01/997221873</t>
  </si>
  <si>
    <t>59</t>
  </si>
  <si>
    <t>997221875</t>
  </si>
  <si>
    <t>Poplatek za uložení stavebního odpadu na recyklační skládce (skládkovné) asfaltového bez obsahu dehtu zatříděného do Katalogu odpadů pod kódem 17 03 02</t>
  </si>
  <si>
    <t>63678985</t>
  </si>
  <si>
    <t>https://podminky.urs.cz/item/CS_URS_2025_01/997221875</t>
  </si>
  <si>
    <t>998</t>
  </si>
  <si>
    <t>Přesun hmot</t>
  </si>
  <si>
    <t>60</t>
  </si>
  <si>
    <t>998223011</t>
  </si>
  <si>
    <t>Přesun hmot pro pozemní komunikace s krytem dlážděným dopravní vzdálenost do 200 m jakékoliv délky objektu</t>
  </si>
  <si>
    <t>2106494654</t>
  </si>
  <si>
    <t>https://podminky.urs.cz/item/CS_URS_2025_01/998223011</t>
  </si>
  <si>
    <t>SO 02 - Osvětlení přechodu</t>
  </si>
  <si>
    <t>61341061</t>
  </si>
  <si>
    <t>Hubený Richard</t>
  </si>
  <si>
    <t>741 - Elektroinstalace - silnoproud</t>
  </si>
  <si>
    <t>46-M - Zemní práce při extr.mont.pracích</t>
  </si>
  <si>
    <t>741</t>
  </si>
  <si>
    <t>Elektroinstalace - silnoproud</t>
  </si>
  <si>
    <t>210204011</t>
  </si>
  <si>
    <t>Montáž stožárů osvětlení ocelových samostatně stojících délky do 12 m</t>
  </si>
  <si>
    <t>https://podminky.urs.cz/item/CS_URS_2025_01/210204011</t>
  </si>
  <si>
    <t>Pol5</t>
  </si>
  <si>
    <t>Stožár STP 6-D</t>
  </si>
  <si>
    <t>ks</t>
  </si>
  <si>
    <t>31674127</t>
  </si>
  <si>
    <t>manžeta plastová ochranná na stožár d=168mm</t>
  </si>
  <si>
    <t>1000000007</t>
  </si>
  <si>
    <t>LAK RAL - stožáry, lakování stožárů</t>
  </si>
  <si>
    <t>210204103</t>
  </si>
  <si>
    <t>Montáž výložníků osvětlení jednoramenných sloupových hmotnosti do 35 kg</t>
  </si>
  <si>
    <t>https://podminky.urs.cz/item/CS_URS_2025_01/210204103</t>
  </si>
  <si>
    <t>Pol7</t>
  </si>
  <si>
    <t>Výložník UD1-1200/D</t>
  </si>
  <si>
    <t>1000000071</t>
  </si>
  <si>
    <t>LAK RAL - výložníky, lakování výložníků</t>
  </si>
  <si>
    <t>210203901</t>
  </si>
  <si>
    <t>Montáž svítidel LED se zapojením vodičů průmyslových nebo venkovních na výložník nebo dřík</t>
  </si>
  <si>
    <t>https://podminky.urs.cz/item/CS_URS_2025_01/210203901</t>
  </si>
  <si>
    <t>Pol2</t>
  </si>
  <si>
    <t>Svítdlo SITECO Streetlight SL 21 mini PC-R (5XE2G41G08HB) včetně příruby</t>
  </si>
  <si>
    <t>Pol3</t>
  </si>
  <si>
    <t>Svítdlo SITECO Streetlight SL 21 mini PC-L (5XE2G41G08HB) včetně příruby</t>
  </si>
  <si>
    <t>210204201</t>
  </si>
  <si>
    <t>Montáž elektrovýzbroje stožárů osvětlení 1 okruh</t>
  </si>
  <si>
    <t>https://podminky.urs.cz/item/CS_URS_2025_01/210204201</t>
  </si>
  <si>
    <t>31674131</t>
  </si>
  <si>
    <t>výzbroj stožárová SV 6.16.4</t>
  </si>
  <si>
    <t>741122142</t>
  </si>
  <si>
    <t>Montáž kabel Cu plný kulatý žíla 5x1,5 až 2,5 mm2 zatažený v trubkách (např. CYKY)</t>
  </si>
  <si>
    <t>https://podminky.urs.cz/item/CS_URS_2025_01/741122142</t>
  </si>
  <si>
    <t>34111090</t>
  </si>
  <si>
    <t>kabel instalační jádro Cu plné izolace PVC plášť PVC 450/750V (CYKY) 5x1,5mm2</t>
  </si>
  <si>
    <t>741410041</t>
  </si>
  <si>
    <t>Montáž drátu nebo lana uzemňovacího průměru do 10 mm v městské zástavbě v zemi</t>
  </si>
  <si>
    <t>https://podminky.urs.cz/item/CS_URS_2025_01/741410041</t>
  </si>
  <si>
    <t>35441073</t>
  </si>
  <si>
    <t>drát D 10mm FeZn</t>
  </si>
  <si>
    <t>kg</t>
  </si>
  <si>
    <t>210220301</t>
  </si>
  <si>
    <t>Montáž svorek hromosvodných se 2 šrouby</t>
  </si>
  <si>
    <t>https://podminky.urs.cz/item/CS_URS_2025_01/210220301</t>
  </si>
  <si>
    <t>35441996</t>
  </si>
  <si>
    <t>svorka odbočovací a spojovací pro spojování kruhových a páskových vodičů, FeZn</t>
  </si>
  <si>
    <t>35441895</t>
  </si>
  <si>
    <t>svorka připojovací k připojení kovových částí</t>
  </si>
  <si>
    <t>741122134</t>
  </si>
  <si>
    <t>Montáž kabel Cu plný kulatý žíla 4x16 až 25 mm2 zatažený v trubkách (např. CYKY)</t>
  </si>
  <si>
    <t>https://podminky.urs.cz/item/CS_URS_2025_01/741122134</t>
  </si>
  <si>
    <t>34111080</t>
  </si>
  <si>
    <t>kabel instalační jádro Cu plné izolace PVC plášť PVC 450/750V (CYKY) 4x16mm2</t>
  </si>
  <si>
    <t>210100252</t>
  </si>
  <si>
    <t>Ukončení kabelů smršťovací koncovkou nebo páskou se zapojením bez letování žíly do 4x25 mm2</t>
  </si>
  <si>
    <t>https://podminky.urs.cz/item/CS_URS_2025_01/210100252</t>
  </si>
  <si>
    <t>KSCZ4X 6-25</t>
  </si>
  <si>
    <t>Koncovka KSCZ4X 6-25</t>
  </si>
  <si>
    <t>210220020</t>
  </si>
  <si>
    <t>Montáž uzemňovacího vedení vodičů FeZn pomocí svorek v zemi páskou do 120 mm2 ve městské zástavbě</t>
  </si>
  <si>
    <t>https://podminky.urs.cz/item/CS_URS_2025_01/210220020</t>
  </si>
  <si>
    <t>35442062</t>
  </si>
  <si>
    <t>pás zemnící 30x4mm FeZn</t>
  </si>
  <si>
    <t>210220302</t>
  </si>
  <si>
    <t>Montáž svorek hromosvodných se 3 a více šrouby</t>
  </si>
  <si>
    <t>https://podminky.urs.cz/item/CS_URS_2025_01/210220302</t>
  </si>
  <si>
    <t>35441986</t>
  </si>
  <si>
    <t>svorka odbočovací a spojovací pro pásek 30x4mm, FeZn</t>
  </si>
  <si>
    <t>210100096</t>
  </si>
  <si>
    <t>Ukončení vodičů na svorkovnici s otevřením a uzavřením krytu včetně zapojení průřezu žíly do 2,5 mm2</t>
  </si>
  <si>
    <t>https://podminky.urs.cz/item/CS_URS_2025_01/210100096</t>
  </si>
  <si>
    <t>210100101</t>
  </si>
  <si>
    <t>Ukončení vodičů na svorkovnici s otevřením a uzavřením krytu včetně zapojení průřezu žíly do 16 mm2</t>
  </si>
  <si>
    <t>https://podminky.urs.cz/item/CS_URS_2025_01/210100101</t>
  </si>
  <si>
    <t>945421110</t>
  </si>
  <si>
    <t>Hydraulická zvedací plošina na automobilovém podvozku výška zdvihu do 18 m včetně obsluhy</t>
  </si>
  <si>
    <t>hod</t>
  </si>
  <si>
    <t>https://podminky.urs.cz/item/CS_URS_2025_01/945421110</t>
  </si>
  <si>
    <t>Pol20</t>
  </si>
  <si>
    <t>Úprava napojovacího místa</t>
  </si>
  <si>
    <t>kpl</t>
  </si>
  <si>
    <t>62</t>
  </si>
  <si>
    <t>011464000</t>
  </si>
  <si>
    <t>Měření (monitoring) úrovně osvětlení</t>
  </si>
  <si>
    <t>64</t>
  </si>
  <si>
    <t>https://podminky.urs.cz/item/CS_URS_2025_01/011464000</t>
  </si>
  <si>
    <t>741810001</t>
  </si>
  <si>
    <t>Celková prohlídka elektrického rozvodu a zařízení do 100 000,- Kč</t>
  </si>
  <si>
    <t>66</t>
  </si>
  <si>
    <t>https://podminky.urs.cz/item/CS_URS_2025_01/741810001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</si>
  <si>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</si>
  <si>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</si>
  <si>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</si>
  <si>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</si>
  <si>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</si>
  <si>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68</t>
  </si>
  <si>
    <t>https://podminky.urs.cz/item/CS_URS_2025_01/460010023</t>
  </si>
  <si>
    <t>460131113</t>
  </si>
  <si>
    <t>Hloubení nezapažených jam při elektromontážích ručně v hornině tř I skupiny 3</t>
  </si>
  <si>
    <t>70</t>
  </si>
  <si>
    <t>https://podminky.urs.cz/item/CS_URS_2025_01/460131113</t>
  </si>
  <si>
    <t>460080013</t>
  </si>
  <si>
    <t>Základové konstrukce při elektromontážích z monolitického betonu tř. C 12/15</t>
  </si>
  <si>
    <t>72</t>
  </si>
  <si>
    <t>https://podminky.urs.cz/item/CS_URS_2025_01/460080013</t>
  </si>
  <si>
    <t>871361101</t>
  </si>
  <si>
    <t>Montáž potrubí z PVC SDR 11 těsněných gumovým kroužkem otevřený výkop D 280 x 10,8 mm</t>
  </si>
  <si>
    <t>74</t>
  </si>
  <si>
    <t>https://podminky.urs.cz/item/CS_URS_2025_01/871361101</t>
  </si>
  <si>
    <t>28611140</t>
  </si>
  <si>
    <t>trubka kanalizační PVC DN 250x1000mm SN4</t>
  </si>
  <si>
    <t>256</t>
  </si>
  <si>
    <t>76</t>
  </si>
  <si>
    <t>460520172</t>
  </si>
  <si>
    <t>Montáž trubek ochranných plastových uložených volně do rýhy ohebných přes 32 do 50 mm</t>
  </si>
  <si>
    <t>78</t>
  </si>
  <si>
    <t>https://podminky.urs.cz/item/CS_URS_2025_01/460520172</t>
  </si>
  <si>
    <t>34571350</t>
  </si>
  <si>
    <t>trubka elektroinstalační ohebná dvouplášťová korugovaná HDPE (chránička) D 32/40mm</t>
  </si>
  <si>
    <t>80</t>
  </si>
  <si>
    <t>460671124</t>
  </si>
  <si>
    <t>Výstražná deska pro krytí kabelů šířky přes 25 do 30 cm</t>
  </si>
  <si>
    <t>82</t>
  </si>
  <si>
    <t>https://podminky.urs.cz/item/CS_URS_2025_01/460671124</t>
  </si>
  <si>
    <t>34575105</t>
  </si>
  <si>
    <t>deska kabelová krycí PVC červená, 300x2mm</t>
  </si>
  <si>
    <t>84</t>
  </si>
  <si>
    <t>460161152</t>
  </si>
  <si>
    <t>Hloubení kabelových rýh ručně š 35 cm hl 60 cm v hornině tř I skupiny 3</t>
  </si>
  <si>
    <t>86</t>
  </si>
  <si>
    <t>https://podminky.urs.cz/item/CS_URS_2025_01/460161152</t>
  </si>
  <si>
    <t>460661111</t>
  </si>
  <si>
    <t>Kabelové lože z písku pro kabely nn bez zakrytí š lože do 35 cm</t>
  </si>
  <si>
    <t>88</t>
  </si>
  <si>
    <t>https://podminky.urs.cz/item/CS_URS_2025_01/460661111</t>
  </si>
  <si>
    <t>460791213</t>
  </si>
  <si>
    <t>Montáž trubek ochranných plastových uložených volně do rýhy ohebných přes 50 do 90 mm</t>
  </si>
  <si>
    <t>90</t>
  </si>
  <si>
    <t>https://podminky.urs.cz/item/CS_URS_2025_01/460791213</t>
  </si>
  <si>
    <t>34571345</t>
  </si>
  <si>
    <t>trubka elektroinstalační ohebná dvouplášťová korugovaná HDPE (chránička) D 62/75mm</t>
  </si>
  <si>
    <t>92</t>
  </si>
  <si>
    <t>460431162</t>
  </si>
  <si>
    <t>Zásyp kabelových rýh ručně se zhutněním š 35 cm hl 60 cm z horniny tř I skupiny 3</t>
  </si>
  <si>
    <t>94</t>
  </si>
  <si>
    <t>https://podminky.urs.cz/item/CS_URS_2025_01/460431162</t>
  </si>
  <si>
    <t>460581121</t>
  </si>
  <si>
    <t>Zatravnění včetně zalití vodou na rovině</t>
  </si>
  <si>
    <t>96</t>
  </si>
  <si>
    <t>https://podminky.urs.cz/item/CS_URS_2025_01/460581121</t>
  </si>
  <si>
    <t>468021212</t>
  </si>
  <si>
    <t>Rozebrání dlažeb při elektromontážích ručně z dlaždic betonových nebo keramických do písku spáry nezalité</t>
  </si>
  <si>
    <t>98</t>
  </si>
  <si>
    <t>https://podminky.urs.cz/item/CS_URS_2025_01/468021212</t>
  </si>
  <si>
    <t>460871132</t>
  </si>
  <si>
    <t>Podklad vozovky a chodníku ze štěrkopísku se zhutněním při elektromontážích tl přes 5 do 10 cm</t>
  </si>
  <si>
    <t>100</t>
  </si>
  <si>
    <t>https://podminky.urs.cz/item/CS_URS_2025_01/460871132</t>
  </si>
  <si>
    <t>460881612</t>
  </si>
  <si>
    <t>Kladení dlažby z dlaždic betonových tvarovaných a zámkových do lože z kameniva těženého při elektromontážích</t>
  </si>
  <si>
    <t>102</t>
  </si>
  <si>
    <t>https://podminky.urs.cz/item/CS_URS_2025_01/460881612</t>
  </si>
  <si>
    <t>141R00</t>
  </si>
  <si>
    <t>Přirážka za podružný materiál</t>
  </si>
  <si>
    <t>%</t>
  </si>
  <si>
    <t>104</t>
  </si>
  <si>
    <t>202R00</t>
  </si>
  <si>
    <t>Zednické výpomoci</t>
  </si>
  <si>
    <t>116</t>
  </si>
  <si>
    <t>201R00</t>
  </si>
  <si>
    <t>Podíl přidružených výkonů</t>
  </si>
  <si>
    <t>114</t>
  </si>
  <si>
    <t>460341113</t>
  </si>
  <si>
    <t>Vodorovné přemístění horniny jakékoliv třídy dopravními prostředky při elektromontážích přes 500 do 1000 m</t>
  </si>
  <si>
    <t>118</t>
  </si>
  <si>
    <t>https://podminky.urs.cz/item/CS_URS_2025_01/460341113</t>
  </si>
  <si>
    <t>460341121</t>
  </si>
  <si>
    <t>Příplatek k vodorovnému přemístění horniny dopravními prostředky při elektromontážích za každých dalších i započatých 1000 m</t>
  </si>
  <si>
    <t>120</t>
  </si>
  <si>
    <t>https://podminky.urs.cz/item/CS_URS_2025_01/460341121</t>
  </si>
  <si>
    <t>460361121</t>
  </si>
  <si>
    <t>Poplatek za uložení zeminy na recyklační skládce (skládkovné) kód odpadu 17 05 04</t>
  </si>
  <si>
    <t>122</t>
  </si>
  <si>
    <t>https://podminky.urs.cz/item/CS_URS_2025_01/460361121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</si>
  <si>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</si>
  <si>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</si>
  <si>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</si>
  <si>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</si>
  <si>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</si>
  <si>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</si>
  <si>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</si>
  <si>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</si>
  <si>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</si>
  <si>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010001000</t>
  </si>
  <si>
    <t>Vytyčení stavby a podzemních zařízení + geodetické práce po stavbě</t>
  </si>
  <si>
    <t>1024</t>
  </si>
  <si>
    <t>1331246565</t>
  </si>
  <si>
    <t>012434000</t>
  </si>
  <si>
    <t>Geodetická aktualizační dokumentace (GAD DTM)</t>
  </si>
  <si>
    <t>-221814577</t>
  </si>
  <si>
    <t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</si>
  <si>
    <t>013254000</t>
  </si>
  <si>
    <t>Dokumentace skutečného provedení stavby</t>
  </si>
  <si>
    <t>1444074114</t>
  </si>
  <si>
    <t>-1920712033</t>
  </si>
  <si>
    <t>VRN3</t>
  </si>
  <si>
    <t>Zařízení staveniště</t>
  </si>
  <si>
    <t>030001000</t>
  </si>
  <si>
    <t>-1254240170</t>
  </si>
  <si>
    <t>034002000</t>
  </si>
  <si>
    <t>Zabezpečení staveniště</t>
  </si>
  <si>
    <t>1293298530</t>
  </si>
  <si>
    <t>034303000</t>
  </si>
  <si>
    <t>Dopravně inženýrská opatření</t>
  </si>
  <si>
    <t>1860093696</t>
  </si>
  <si>
    <t>VRN4</t>
  </si>
  <si>
    <t>Inženýrská činnost</t>
  </si>
  <si>
    <t>043134000</t>
  </si>
  <si>
    <t>Zkoušky zatěžovací</t>
  </si>
  <si>
    <t>-2085442193</t>
  </si>
  <si>
    <t>Poznámka k položce:_x000D_
zkoušky průkazní zeminy, objemové hmotnosti, zhutnění a přejímací</t>
  </si>
  <si>
    <t>Kartografické práce - geometrický plán (majetkoprávní vyrovnání SÚS ÚK)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</si>
</sst>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62651111" TargetMode="External"/><Relationship Id="rId18" Type="http://schemas.openxmlformats.org/officeDocument/2006/relationships/hyperlink" Target="https://podminky.urs.cz/item/CS_URS_2025_01/451573111" TargetMode="External"/><Relationship Id="rId26" Type="http://schemas.openxmlformats.org/officeDocument/2006/relationships/hyperlink" Target="https://podminky.urs.cz/item/CS_URS_2025_01/871353122" TargetMode="External"/><Relationship Id="rId39" Type="http://schemas.openxmlformats.org/officeDocument/2006/relationships/hyperlink" Target="https://podminky.urs.cz/item/CS_URS_2025_01/966006132" TargetMode="External"/><Relationship Id="rId21" Type="http://schemas.openxmlformats.org/officeDocument/2006/relationships/hyperlink" Target="https://podminky.urs.cz/item/CS_URS_2025_01/573191111" TargetMode="External"/><Relationship Id="rId34" Type="http://schemas.openxmlformats.org/officeDocument/2006/relationships/hyperlink" Target="https://podminky.urs.cz/item/CS_URS_2025_01/915321115" TargetMode="External"/><Relationship Id="rId42" Type="http://schemas.openxmlformats.org/officeDocument/2006/relationships/hyperlink" Target="https://podminky.urs.cz/item/CS_URS_2025_01/997221569" TargetMode="External"/><Relationship Id="rId47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113154525" TargetMode="External"/><Relationship Id="rId2" Type="http://schemas.openxmlformats.org/officeDocument/2006/relationships/hyperlink" Target="https://podminky.urs.cz/item/CS_URS_2025_01/113106134" TargetMode="External"/><Relationship Id="rId16" Type="http://schemas.openxmlformats.org/officeDocument/2006/relationships/hyperlink" Target="https://podminky.urs.cz/item/CS_URS_2025_01/175151101" TargetMode="External"/><Relationship Id="rId29" Type="http://schemas.openxmlformats.org/officeDocument/2006/relationships/hyperlink" Target="https://podminky.urs.cz/item/CS_URS_2025_01/895941313" TargetMode="External"/><Relationship Id="rId1" Type="http://schemas.openxmlformats.org/officeDocument/2006/relationships/hyperlink" Target="https://podminky.urs.cz/item/CS_URS_2025_01/113106123" TargetMode="External"/><Relationship Id="rId6" Type="http://schemas.openxmlformats.org/officeDocument/2006/relationships/hyperlink" Target="https://podminky.urs.cz/item/CS_URS_2025_01/113154522" TargetMode="External"/><Relationship Id="rId11" Type="http://schemas.openxmlformats.org/officeDocument/2006/relationships/hyperlink" Target="https://podminky.urs.cz/item/CS_URS_2025_01/151101101" TargetMode="External"/><Relationship Id="rId24" Type="http://schemas.openxmlformats.org/officeDocument/2006/relationships/hyperlink" Target="https://podminky.urs.cz/item/CS_URS_2025_01/577165112" TargetMode="External"/><Relationship Id="rId32" Type="http://schemas.openxmlformats.org/officeDocument/2006/relationships/hyperlink" Target="https://podminky.urs.cz/item/CS_URS_2025_01/914511111" TargetMode="External"/><Relationship Id="rId37" Type="http://schemas.openxmlformats.org/officeDocument/2006/relationships/hyperlink" Target="https://podminky.urs.cz/item/CS_URS_2025_01/919732211" TargetMode="External"/><Relationship Id="rId40" Type="http://schemas.openxmlformats.org/officeDocument/2006/relationships/hyperlink" Target="https://podminky.urs.cz/item/CS_URS_2025_01/997013813" TargetMode="External"/><Relationship Id="rId45" Type="http://schemas.openxmlformats.org/officeDocument/2006/relationships/hyperlink" Target="https://podminky.urs.cz/item/CS_URS_2025_01/997221875" TargetMode="External"/><Relationship Id="rId5" Type="http://schemas.openxmlformats.org/officeDocument/2006/relationships/hyperlink" Target="https://podminky.urs.cz/item/CS_URS_2025_01/113107343" TargetMode="External"/><Relationship Id="rId15" Type="http://schemas.openxmlformats.org/officeDocument/2006/relationships/hyperlink" Target="https://podminky.urs.cz/item/CS_URS_2025_01/174151101" TargetMode="External"/><Relationship Id="rId23" Type="http://schemas.openxmlformats.org/officeDocument/2006/relationships/hyperlink" Target="https://podminky.urs.cz/item/CS_URS_2025_01/577134211" TargetMode="External"/><Relationship Id="rId28" Type="http://schemas.openxmlformats.org/officeDocument/2006/relationships/hyperlink" Target="https://podminky.urs.cz/item/CS_URS_2025_01/895941302" TargetMode="External"/><Relationship Id="rId36" Type="http://schemas.openxmlformats.org/officeDocument/2006/relationships/hyperlink" Target="https://podminky.urs.cz/item/CS_URS_2025_01/916131213" TargetMode="External"/><Relationship Id="rId10" Type="http://schemas.openxmlformats.org/officeDocument/2006/relationships/hyperlink" Target="https://podminky.urs.cz/item/CS_URS_2025_01/132251251" TargetMode="External"/><Relationship Id="rId19" Type="http://schemas.openxmlformats.org/officeDocument/2006/relationships/hyperlink" Target="https://podminky.urs.cz/item/CS_URS_2025_01/564851011" TargetMode="External"/><Relationship Id="rId31" Type="http://schemas.openxmlformats.org/officeDocument/2006/relationships/hyperlink" Target="https://podminky.urs.cz/item/CS_URS_2025_01/899204112" TargetMode="External"/><Relationship Id="rId44" Type="http://schemas.openxmlformats.org/officeDocument/2006/relationships/hyperlink" Target="https://podminky.urs.cz/item/CS_URS_2025_01/997221873" TargetMode="External"/><Relationship Id="rId4" Type="http://schemas.openxmlformats.org/officeDocument/2006/relationships/hyperlink" Target="https://podminky.urs.cz/item/CS_URS_2025_01/113107322" TargetMode="External"/><Relationship Id="rId9" Type="http://schemas.openxmlformats.org/officeDocument/2006/relationships/hyperlink" Target="https://podminky.urs.cz/item/CS_URS_2025_01/122211101" TargetMode="External"/><Relationship Id="rId14" Type="http://schemas.openxmlformats.org/officeDocument/2006/relationships/hyperlink" Target="https://podminky.urs.cz/item/CS_URS_2025_01/171201231" TargetMode="External"/><Relationship Id="rId22" Type="http://schemas.openxmlformats.org/officeDocument/2006/relationships/hyperlink" Target="https://podminky.urs.cz/item/CS_URS_2025_01/573231111" TargetMode="External"/><Relationship Id="rId27" Type="http://schemas.openxmlformats.org/officeDocument/2006/relationships/hyperlink" Target="https://podminky.urs.cz/item/CS_URS_2025_01/871365811" TargetMode="External"/><Relationship Id="rId30" Type="http://schemas.openxmlformats.org/officeDocument/2006/relationships/hyperlink" Target="https://podminky.urs.cz/item/CS_URS_2025_01/895941331" TargetMode="External"/><Relationship Id="rId35" Type="http://schemas.openxmlformats.org/officeDocument/2006/relationships/hyperlink" Target="https://podminky.urs.cz/item/CS_URS_2025_01/915621111" TargetMode="External"/><Relationship Id="rId43" Type="http://schemas.openxmlformats.org/officeDocument/2006/relationships/hyperlink" Target="https://podminky.urs.cz/item/CS_URS_2025_01/997221861" TargetMode="External"/><Relationship Id="rId8" Type="http://schemas.openxmlformats.org/officeDocument/2006/relationships/hyperlink" Target="https://podminky.urs.cz/item/CS_URS_2025_01/113202111" TargetMode="External"/><Relationship Id="rId3" Type="http://schemas.openxmlformats.org/officeDocument/2006/relationships/hyperlink" Target="https://podminky.urs.cz/item/CS_URS_2025_01/113107321" TargetMode="External"/><Relationship Id="rId12" Type="http://schemas.openxmlformats.org/officeDocument/2006/relationships/hyperlink" Target="https://podminky.urs.cz/item/CS_URS_2025_01/151101111" TargetMode="External"/><Relationship Id="rId17" Type="http://schemas.openxmlformats.org/officeDocument/2006/relationships/hyperlink" Target="https://podminky.urs.cz/item/CS_URS_2025_01/181951112" TargetMode="External"/><Relationship Id="rId25" Type="http://schemas.openxmlformats.org/officeDocument/2006/relationships/hyperlink" Target="https://podminky.urs.cz/item/CS_URS_2025_01/596211110" TargetMode="External"/><Relationship Id="rId33" Type="http://schemas.openxmlformats.org/officeDocument/2006/relationships/hyperlink" Target="https://podminky.urs.cz/item/CS_URS_2025_01/915231112" TargetMode="External"/><Relationship Id="rId38" Type="http://schemas.openxmlformats.org/officeDocument/2006/relationships/hyperlink" Target="https://podminky.urs.cz/item/CS_URS_2025_01/919732221" TargetMode="External"/><Relationship Id="rId46" Type="http://schemas.openxmlformats.org/officeDocument/2006/relationships/hyperlink" Target="https://podminky.urs.cz/item/CS_URS_2025_01/998223011" TargetMode="External"/><Relationship Id="rId20" Type="http://schemas.openxmlformats.org/officeDocument/2006/relationships/hyperlink" Target="https://podminky.urs.cz/item/CS_URS_2025_01/564871016" TargetMode="External"/><Relationship Id="rId41" Type="http://schemas.openxmlformats.org/officeDocument/2006/relationships/hyperlink" Target="https://podminky.urs.cz/item/CS_URS_2025_01/99722156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210100101" TargetMode="External"/><Relationship Id="rId18" Type="http://schemas.openxmlformats.org/officeDocument/2006/relationships/hyperlink" Target="https://podminky.urs.cz/item/CS_URS_2025_01/460131113" TargetMode="External"/><Relationship Id="rId26" Type="http://schemas.openxmlformats.org/officeDocument/2006/relationships/hyperlink" Target="https://podminky.urs.cz/item/CS_URS_2025_01/460431162" TargetMode="External"/><Relationship Id="rId3" Type="http://schemas.openxmlformats.org/officeDocument/2006/relationships/hyperlink" Target="https://podminky.urs.cz/item/CS_URS_2025_01/210203901" TargetMode="External"/><Relationship Id="rId21" Type="http://schemas.openxmlformats.org/officeDocument/2006/relationships/hyperlink" Target="https://podminky.urs.cz/item/CS_URS_2025_01/460520172" TargetMode="External"/><Relationship Id="rId34" Type="http://schemas.openxmlformats.org/officeDocument/2006/relationships/drawing" Target="../drawings/drawing3.xml"/><Relationship Id="rId7" Type="http://schemas.openxmlformats.org/officeDocument/2006/relationships/hyperlink" Target="https://podminky.urs.cz/item/CS_URS_2025_01/210220301" TargetMode="External"/><Relationship Id="rId12" Type="http://schemas.openxmlformats.org/officeDocument/2006/relationships/hyperlink" Target="https://podminky.urs.cz/item/CS_URS_2025_01/210100096" TargetMode="External"/><Relationship Id="rId17" Type="http://schemas.openxmlformats.org/officeDocument/2006/relationships/hyperlink" Target="https://podminky.urs.cz/item/CS_URS_2025_01/460010023" TargetMode="External"/><Relationship Id="rId25" Type="http://schemas.openxmlformats.org/officeDocument/2006/relationships/hyperlink" Target="https://podminky.urs.cz/item/CS_URS_2025_01/460791213" TargetMode="External"/><Relationship Id="rId33" Type="http://schemas.openxmlformats.org/officeDocument/2006/relationships/hyperlink" Target="https://podminky.urs.cz/item/CS_URS_2025_01/460361121" TargetMode="External"/><Relationship Id="rId2" Type="http://schemas.openxmlformats.org/officeDocument/2006/relationships/hyperlink" Target="https://podminky.urs.cz/item/CS_URS_2025_01/210204103" TargetMode="External"/><Relationship Id="rId16" Type="http://schemas.openxmlformats.org/officeDocument/2006/relationships/hyperlink" Target="https://podminky.urs.cz/item/CS_URS_2025_01/741810001" TargetMode="External"/><Relationship Id="rId20" Type="http://schemas.openxmlformats.org/officeDocument/2006/relationships/hyperlink" Target="https://podminky.urs.cz/item/CS_URS_2025_01/871361101" TargetMode="External"/><Relationship Id="rId29" Type="http://schemas.openxmlformats.org/officeDocument/2006/relationships/hyperlink" Target="https://podminky.urs.cz/item/CS_URS_2025_01/460871132" TargetMode="External"/><Relationship Id="rId1" Type="http://schemas.openxmlformats.org/officeDocument/2006/relationships/hyperlink" Target="https://podminky.urs.cz/item/CS_URS_2025_01/210204011" TargetMode="External"/><Relationship Id="rId6" Type="http://schemas.openxmlformats.org/officeDocument/2006/relationships/hyperlink" Target="https://podminky.urs.cz/item/CS_URS_2025_01/741410041" TargetMode="External"/><Relationship Id="rId11" Type="http://schemas.openxmlformats.org/officeDocument/2006/relationships/hyperlink" Target="https://podminky.urs.cz/item/CS_URS_2025_01/210220302" TargetMode="External"/><Relationship Id="rId24" Type="http://schemas.openxmlformats.org/officeDocument/2006/relationships/hyperlink" Target="https://podminky.urs.cz/item/CS_URS_2025_01/460661111" TargetMode="External"/><Relationship Id="rId32" Type="http://schemas.openxmlformats.org/officeDocument/2006/relationships/hyperlink" Target="https://podminky.urs.cz/item/CS_URS_2025_01/460341121" TargetMode="External"/><Relationship Id="rId5" Type="http://schemas.openxmlformats.org/officeDocument/2006/relationships/hyperlink" Target="https://podminky.urs.cz/item/CS_URS_2025_01/741122142" TargetMode="External"/><Relationship Id="rId15" Type="http://schemas.openxmlformats.org/officeDocument/2006/relationships/hyperlink" Target="https://podminky.urs.cz/item/CS_URS_2025_01/011464000" TargetMode="External"/><Relationship Id="rId23" Type="http://schemas.openxmlformats.org/officeDocument/2006/relationships/hyperlink" Target="https://podminky.urs.cz/item/CS_URS_2025_01/460161152" TargetMode="External"/><Relationship Id="rId28" Type="http://schemas.openxmlformats.org/officeDocument/2006/relationships/hyperlink" Target="https://podminky.urs.cz/item/CS_URS_2025_01/468021212" TargetMode="External"/><Relationship Id="rId10" Type="http://schemas.openxmlformats.org/officeDocument/2006/relationships/hyperlink" Target="https://podminky.urs.cz/item/CS_URS_2025_01/210220020" TargetMode="External"/><Relationship Id="rId19" Type="http://schemas.openxmlformats.org/officeDocument/2006/relationships/hyperlink" Target="https://podminky.urs.cz/item/CS_URS_2025_01/460080013" TargetMode="External"/><Relationship Id="rId31" Type="http://schemas.openxmlformats.org/officeDocument/2006/relationships/hyperlink" Target="https://podminky.urs.cz/item/CS_URS_2025_01/460341113" TargetMode="External"/><Relationship Id="rId4" Type="http://schemas.openxmlformats.org/officeDocument/2006/relationships/hyperlink" Target="https://podminky.urs.cz/item/CS_URS_2025_01/210204201" TargetMode="External"/><Relationship Id="rId9" Type="http://schemas.openxmlformats.org/officeDocument/2006/relationships/hyperlink" Target="https://podminky.urs.cz/item/CS_URS_2025_01/210100252" TargetMode="External"/><Relationship Id="rId14" Type="http://schemas.openxmlformats.org/officeDocument/2006/relationships/hyperlink" Target="https://podminky.urs.cz/item/CS_URS_2025_01/945421110" TargetMode="External"/><Relationship Id="rId22" Type="http://schemas.openxmlformats.org/officeDocument/2006/relationships/hyperlink" Target="https://podminky.urs.cz/item/CS_URS_2025_01/460671124" TargetMode="External"/><Relationship Id="rId27" Type="http://schemas.openxmlformats.org/officeDocument/2006/relationships/hyperlink" Target="https://podminky.urs.cz/item/CS_URS_2025_01/460581121" TargetMode="External"/><Relationship Id="rId30" Type="http://schemas.openxmlformats.org/officeDocument/2006/relationships/hyperlink" Target="https://podminky.urs.cz/item/CS_URS_2025_01/460881612" TargetMode="External"/><Relationship Id="rId8" Type="http://schemas.openxmlformats.org/officeDocument/2006/relationships/hyperlink" Target="https://podminky.urs.cz/item/CS_URS_2025_01/741122134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59"/>
  <sheetViews>
    <sheetView showGridLines="0" topLeftCell="A19" workbookViewId="0">
      <selection activeCell="BE55" sqref="BE5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4" t="s">
        <v>14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2"/>
      <c r="AQ5" s="22"/>
      <c r="AR5" s="20"/>
      <c r="BE5" s="24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6" t="s">
        <v>17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2"/>
      <c r="AQ6" s="22"/>
      <c r="AR6" s="20"/>
      <c r="BE6" s="24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42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4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2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24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24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2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242"/>
      <c r="BS13" s="17" t="s">
        <v>6</v>
      </c>
    </row>
    <row r="14" spans="1:74" ht="12.75">
      <c r="B14" s="21"/>
      <c r="C14" s="22"/>
      <c r="D14" s="22"/>
      <c r="E14" s="247" t="s">
        <v>32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24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2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24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242"/>
      <c r="BS17" s="17" t="s">
        <v>37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2"/>
      <c r="BS18" s="17" t="s">
        <v>6</v>
      </c>
    </row>
    <row r="19" spans="1:71" s="1" customFormat="1" ht="12" customHeight="1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4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242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2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2"/>
    </row>
    <row r="23" spans="1:71" s="1" customFormat="1" ht="47.25" customHeight="1">
      <c r="B23" s="21"/>
      <c r="C23" s="22"/>
      <c r="D23" s="22"/>
      <c r="E23" s="249" t="s">
        <v>41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O23" s="22"/>
      <c r="AP23" s="22"/>
      <c r="AQ23" s="22"/>
      <c r="AR23" s="20"/>
      <c r="BE23" s="24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2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0">
        <f>ROUND(AG54,2)</f>
        <v>0</v>
      </c>
      <c r="AL26" s="251"/>
      <c r="AM26" s="251"/>
      <c r="AN26" s="251"/>
      <c r="AO26" s="251"/>
      <c r="AP26" s="36"/>
      <c r="AQ26" s="36"/>
      <c r="AR26" s="39"/>
      <c r="BE26" s="24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2" t="s">
        <v>43</v>
      </c>
      <c r="M28" s="252"/>
      <c r="N28" s="252"/>
      <c r="O28" s="252"/>
      <c r="P28" s="252"/>
      <c r="Q28" s="36"/>
      <c r="R28" s="36"/>
      <c r="S28" s="36"/>
      <c r="T28" s="36"/>
      <c r="U28" s="36"/>
      <c r="V28" s="36"/>
      <c r="W28" s="252" t="s">
        <v>44</v>
      </c>
      <c r="X28" s="252"/>
      <c r="Y28" s="252"/>
      <c r="Z28" s="252"/>
      <c r="AA28" s="252"/>
      <c r="AB28" s="252"/>
      <c r="AC28" s="252"/>
      <c r="AD28" s="252"/>
      <c r="AE28" s="252"/>
      <c r="AF28" s="36"/>
      <c r="AG28" s="36"/>
      <c r="AH28" s="36"/>
      <c r="AI28" s="36"/>
      <c r="AJ28" s="36"/>
      <c r="AK28" s="252" t="s">
        <v>45</v>
      </c>
      <c r="AL28" s="252"/>
      <c r="AM28" s="252"/>
      <c r="AN28" s="252"/>
      <c r="AO28" s="252"/>
      <c r="AP28" s="36"/>
      <c r="AQ28" s="36"/>
      <c r="AR28" s="39"/>
      <c r="BE28" s="242"/>
    </row>
    <row r="29" spans="1:71" s="3" customFormat="1" ht="14.45" customHeight="1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255">
        <v>0.21</v>
      </c>
      <c r="M29" s="254"/>
      <c r="N29" s="254"/>
      <c r="O29" s="254"/>
      <c r="P29" s="254"/>
      <c r="Q29" s="41"/>
      <c r="R29" s="41"/>
      <c r="S29" s="41"/>
      <c r="T29" s="41"/>
      <c r="U29" s="41"/>
      <c r="V29" s="41"/>
      <c r="W29" s="253">
        <f>ROUND(AZ54, 2)</f>
        <v>0</v>
      </c>
      <c r="X29" s="254"/>
      <c r="Y29" s="254"/>
      <c r="Z29" s="254"/>
      <c r="AA29" s="254"/>
      <c r="AB29" s="254"/>
      <c r="AC29" s="254"/>
      <c r="AD29" s="254"/>
      <c r="AE29" s="254"/>
      <c r="AF29" s="41"/>
      <c r="AG29" s="41"/>
      <c r="AH29" s="41"/>
      <c r="AI29" s="41"/>
      <c r="AJ29" s="41"/>
      <c r="AK29" s="253">
        <f>ROUND(AV54, 2)</f>
        <v>0</v>
      </c>
      <c r="AL29" s="254"/>
      <c r="AM29" s="254"/>
      <c r="AN29" s="254"/>
      <c r="AO29" s="254"/>
      <c r="AP29" s="41"/>
      <c r="AQ29" s="41"/>
      <c r="AR29" s="42"/>
      <c r="BE29" s="243"/>
    </row>
    <row r="30" spans="1:71" s="3" customFormat="1" ht="14.45" customHeight="1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255">
        <v>0.12</v>
      </c>
      <c r="M30" s="254"/>
      <c r="N30" s="254"/>
      <c r="O30" s="254"/>
      <c r="P30" s="254"/>
      <c r="Q30" s="41"/>
      <c r="R30" s="41"/>
      <c r="S30" s="41"/>
      <c r="T30" s="41"/>
      <c r="U30" s="41"/>
      <c r="V30" s="41"/>
      <c r="W30" s="253">
        <f>ROUND(BA54, 2)</f>
        <v>0</v>
      </c>
      <c r="X30" s="254"/>
      <c r="Y30" s="254"/>
      <c r="Z30" s="254"/>
      <c r="AA30" s="254"/>
      <c r="AB30" s="254"/>
      <c r="AC30" s="254"/>
      <c r="AD30" s="254"/>
      <c r="AE30" s="254"/>
      <c r="AF30" s="41"/>
      <c r="AG30" s="41"/>
      <c r="AH30" s="41"/>
      <c r="AI30" s="41"/>
      <c r="AJ30" s="41"/>
      <c r="AK30" s="253">
        <f>ROUND(AW54, 2)</f>
        <v>0</v>
      </c>
      <c r="AL30" s="254"/>
      <c r="AM30" s="254"/>
      <c r="AN30" s="254"/>
      <c r="AO30" s="254"/>
      <c r="AP30" s="41"/>
      <c r="AQ30" s="41"/>
      <c r="AR30" s="42"/>
      <c r="BE30" s="243"/>
    </row>
    <row r="31" spans="1:71" s="3" customFormat="1" ht="14.45" hidden="1" customHeight="1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255">
        <v>0.21</v>
      </c>
      <c r="M31" s="254"/>
      <c r="N31" s="254"/>
      <c r="O31" s="254"/>
      <c r="P31" s="254"/>
      <c r="Q31" s="41"/>
      <c r="R31" s="41"/>
      <c r="S31" s="41"/>
      <c r="T31" s="41"/>
      <c r="U31" s="41"/>
      <c r="V31" s="41"/>
      <c r="W31" s="253">
        <f>ROUND(BB54, 2)</f>
        <v>0</v>
      </c>
      <c r="X31" s="254"/>
      <c r="Y31" s="254"/>
      <c r="Z31" s="254"/>
      <c r="AA31" s="254"/>
      <c r="AB31" s="254"/>
      <c r="AC31" s="254"/>
      <c r="AD31" s="254"/>
      <c r="AE31" s="254"/>
      <c r="AF31" s="41"/>
      <c r="AG31" s="41"/>
      <c r="AH31" s="41"/>
      <c r="AI31" s="41"/>
      <c r="AJ31" s="41"/>
      <c r="AK31" s="253">
        <v>0</v>
      </c>
      <c r="AL31" s="254"/>
      <c r="AM31" s="254"/>
      <c r="AN31" s="254"/>
      <c r="AO31" s="254"/>
      <c r="AP31" s="41"/>
      <c r="AQ31" s="41"/>
      <c r="AR31" s="42"/>
      <c r="BE31" s="243"/>
    </row>
    <row r="32" spans="1:71" s="3" customFormat="1" ht="14.45" hidden="1" customHeight="1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255">
        <v>0.12</v>
      </c>
      <c r="M32" s="254"/>
      <c r="N32" s="254"/>
      <c r="O32" s="254"/>
      <c r="P32" s="254"/>
      <c r="Q32" s="41"/>
      <c r="R32" s="41"/>
      <c r="S32" s="41"/>
      <c r="T32" s="41"/>
      <c r="U32" s="41"/>
      <c r="V32" s="41"/>
      <c r="W32" s="253">
        <f>ROUND(BC54, 2)</f>
        <v>0</v>
      </c>
      <c r="X32" s="254"/>
      <c r="Y32" s="254"/>
      <c r="Z32" s="254"/>
      <c r="AA32" s="254"/>
      <c r="AB32" s="254"/>
      <c r="AC32" s="254"/>
      <c r="AD32" s="254"/>
      <c r="AE32" s="254"/>
      <c r="AF32" s="41"/>
      <c r="AG32" s="41"/>
      <c r="AH32" s="41"/>
      <c r="AI32" s="41"/>
      <c r="AJ32" s="41"/>
      <c r="AK32" s="253">
        <v>0</v>
      </c>
      <c r="AL32" s="254"/>
      <c r="AM32" s="254"/>
      <c r="AN32" s="254"/>
      <c r="AO32" s="254"/>
      <c r="AP32" s="41"/>
      <c r="AQ32" s="41"/>
      <c r="AR32" s="42"/>
      <c r="BE32" s="243"/>
    </row>
    <row r="33" spans="1:57" s="3" customFormat="1" ht="14.45" hidden="1" customHeight="1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255">
        <v>0</v>
      </c>
      <c r="M33" s="254"/>
      <c r="N33" s="254"/>
      <c r="O33" s="254"/>
      <c r="P33" s="254"/>
      <c r="Q33" s="41"/>
      <c r="R33" s="41"/>
      <c r="S33" s="41"/>
      <c r="T33" s="41"/>
      <c r="U33" s="41"/>
      <c r="V33" s="41"/>
      <c r="W33" s="253">
        <f>ROUND(BD54, 2)</f>
        <v>0</v>
      </c>
      <c r="X33" s="254"/>
      <c r="Y33" s="254"/>
      <c r="Z33" s="254"/>
      <c r="AA33" s="254"/>
      <c r="AB33" s="254"/>
      <c r="AC33" s="254"/>
      <c r="AD33" s="254"/>
      <c r="AE33" s="254"/>
      <c r="AF33" s="41"/>
      <c r="AG33" s="41"/>
      <c r="AH33" s="41"/>
      <c r="AI33" s="41"/>
      <c r="AJ33" s="41"/>
      <c r="AK33" s="253">
        <v>0</v>
      </c>
      <c r="AL33" s="254"/>
      <c r="AM33" s="254"/>
      <c r="AN33" s="254"/>
      <c r="AO33" s="254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256" t="s">
        <v>54</v>
      </c>
      <c r="Y35" s="257"/>
      <c r="Z35" s="257"/>
      <c r="AA35" s="257"/>
      <c r="AB35" s="257"/>
      <c r="AC35" s="45"/>
      <c r="AD35" s="45"/>
      <c r="AE35" s="45"/>
      <c r="AF35" s="45"/>
      <c r="AG35" s="45"/>
      <c r="AH35" s="45"/>
      <c r="AI35" s="45"/>
      <c r="AJ35" s="45"/>
      <c r="AK35" s="258">
        <f>SUM(AK26:AK33)</f>
        <v>0</v>
      </c>
      <c r="AL35" s="257"/>
      <c r="AM35" s="257"/>
      <c r="AN35" s="257"/>
      <c r="AO35" s="25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07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60" t="str">
        <f>K6</f>
        <v>Nový přechod pro chodce v ul.Doubravská, nad ul.Štúrova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62" t="str">
        <f>IF(AN8= "","",AN8)</f>
        <v>18. 3. 2025</v>
      </c>
      <c r="AN47" s="262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STATUTÁRNÍ MĚSTO TEPLICE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263" t="str">
        <f>IF(E17="","",E17)</f>
        <v>PROJEKTY CHLADNÝ s.r.o.</v>
      </c>
      <c r="AN49" s="264"/>
      <c r="AO49" s="264"/>
      <c r="AP49" s="264"/>
      <c r="AQ49" s="36"/>
      <c r="AR49" s="39"/>
      <c r="AS49" s="265" t="s">
        <v>56</v>
      </c>
      <c r="AT49" s="26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263" t="str">
        <f>IF(E20="","",E20)</f>
        <v>Ladislav Marek</v>
      </c>
      <c r="AN50" s="264"/>
      <c r="AO50" s="264"/>
      <c r="AP50" s="264"/>
      <c r="AQ50" s="36"/>
      <c r="AR50" s="39"/>
      <c r="AS50" s="267"/>
      <c r="AT50" s="26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69"/>
      <c r="AT51" s="27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71" t="s">
        <v>57</v>
      </c>
      <c r="D52" s="272"/>
      <c r="E52" s="272"/>
      <c r="F52" s="272"/>
      <c r="G52" s="272"/>
      <c r="H52" s="66"/>
      <c r="I52" s="273" t="s">
        <v>58</v>
      </c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74" t="s">
        <v>59</v>
      </c>
      <c r="AH52" s="272"/>
      <c r="AI52" s="272"/>
      <c r="AJ52" s="272"/>
      <c r="AK52" s="272"/>
      <c r="AL52" s="272"/>
      <c r="AM52" s="272"/>
      <c r="AN52" s="273" t="s">
        <v>60</v>
      </c>
      <c r="AO52" s="272"/>
      <c r="AP52" s="272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78">
        <f>ROUND(SUM(AG55:AG57),2)</f>
        <v>0</v>
      </c>
      <c r="AH54" s="278"/>
      <c r="AI54" s="278"/>
      <c r="AJ54" s="278"/>
      <c r="AK54" s="278"/>
      <c r="AL54" s="278"/>
      <c r="AM54" s="278"/>
      <c r="AN54" s="279">
        <f>SUM(AG54,AT54)</f>
        <v>0</v>
      </c>
      <c r="AO54" s="279"/>
      <c r="AP54" s="279"/>
      <c r="AQ54" s="78" t="s">
        <v>19</v>
      </c>
      <c r="AR54" s="79"/>
      <c r="AS54" s="80">
        <f>ROUND(SUM(AS55:AS57),2)</f>
        <v>0</v>
      </c>
      <c r="AT54" s="81">
        <f>ROUND(SUM(AV54:AW54),2)</f>
        <v>0</v>
      </c>
      <c r="AU54" s="82" t="e">
        <f>ROUND(SUM(AU55:AU57),5)</f>
        <v>#REF!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16.5" customHeight="1">
      <c r="A55" s="86" t="s">
        <v>80</v>
      </c>
      <c r="B55" s="87"/>
      <c r="C55" s="88"/>
      <c r="D55" s="277" t="s">
        <v>81</v>
      </c>
      <c r="E55" s="277"/>
      <c r="F55" s="277"/>
      <c r="G55" s="277"/>
      <c r="H55" s="277"/>
      <c r="I55" s="89"/>
      <c r="J55" s="277" t="s">
        <v>82</v>
      </c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5">
        <f>'SO 01 - Přechod pro chodce'!J30</f>
        <v>0</v>
      </c>
      <c r="AH55" s="276"/>
      <c r="AI55" s="276"/>
      <c r="AJ55" s="276"/>
      <c r="AK55" s="276"/>
      <c r="AL55" s="276"/>
      <c r="AM55" s="276"/>
      <c r="AN55" s="275">
        <f>SUM(AG55,AT55)</f>
        <v>0</v>
      </c>
      <c r="AO55" s="276"/>
      <c r="AP55" s="276"/>
      <c r="AQ55" s="90" t="s">
        <v>83</v>
      </c>
      <c r="AR55" s="91"/>
      <c r="AS55" s="92">
        <v>0</v>
      </c>
      <c r="AT55" s="93">
        <f>ROUND(SUM(AV55:AW55),2)</f>
        <v>0</v>
      </c>
      <c r="AU55" s="94">
        <f>'SO 01 - Přechod pro chodce'!P87</f>
        <v>0</v>
      </c>
      <c r="AV55" s="93">
        <f>'SO 01 - Přechod pro chodce'!J33</f>
        <v>0</v>
      </c>
      <c r="AW55" s="93">
        <f>'SO 01 - Přechod pro chodce'!J34</f>
        <v>0</v>
      </c>
      <c r="AX55" s="93">
        <f>'SO 01 - Přechod pro chodce'!J35</f>
        <v>0</v>
      </c>
      <c r="AY55" s="93">
        <f>'SO 01 - Přechod pro chodce'!J36</f>
        <v>0</v>
      </c>
      <c r="AZ55" s="93">
        <f>'SO 01 - Přechod pro chodce'!F33</f>
        <v>0</v>
      </c>
      <c r="BA55" s="93">
        <f>'SO 01 - Přechod pro chodce'!F34</f>
        <v>0</v>
      </c>
      <c r="BB55" s="93">
        <f>'SO 01 - Přechod pro chodce'!F35</f>
        <v>0</v>
      </c>
      <c r="BC55" s="93">
        <f>'SO 01 - Přechod pro chodce'!F36</f>
        <v>0</v>
      </c>
      <c r="BD55" s="95">
        <f>'SO 01 - Přechod pro chodce'!F37</f>
        <v>0</v>
      </c>
      <c r="BT55" s="96" t="s">
        <v>84</v>
      </c>
      <c r="BV55" s="96" t="s">
        <v>78</v>
      </c>
      <c r="BW55" s="96" t="s">
        <v>85</v>
      </c>
      <c r="BX55" s="96" t="s">
        <v>5</v>
      </c>
      <c r="CL55" s="96" t="s">
        <v>19</v>
      </c>
      <c r="CM55" s="96" t="s">
        <v>86</v>
      </c>
    </row>
    <row r="56" spans="1:91" s="7" customFormat="1" ht="16.5" customHeight="1">
      <c r="A56" s="86" t="s">
        <v>80</v>
      </c>
      <c r="B56" s="87"/>
      <c r="C56" s="88"/>
      <c r="D56" s="277" t="s">
        <v>87</v>
      </c>
      <c r="E56" s="277"/>
      <c r="F56" s="277"/>
      <c r="G56" s="277"/>
      <c r="H56" s="277"/>
      <c r="I56" s="89"/>
      <c r="J56" s="277" t="s">
        <v>88</v>
      </c>
      <c r="K56" s="277"/>
      <c r="L56" s="277"/>
      <c r="M56" s="277"/>
      <c r="N56" s="277"/>
      <c r="O56" s="277"/>
      <c r="P56" s="277"/>
      <c r="Q56" s="277"/>
      <c r="R56" s="277"/>
      <c r="S56" s="277"/>
      <c r="T56" s="277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5">
        <f>'SO 02 - Osvětlení přechodu'!J30</f>
        <v>0</v>
      </c>
      <c r="AH56" s="276"/>
      <c r="AI56" s="276"/>
      <c r="AJ56" s="276"/>
      <c r="AK56" s="276"/>
      <c r="AL56" s="276"/>
      <c r="AM56" s="276"/>
      <c r="AN56" s="275">
        <f>SUM(AG56,AT56)</f>
        <v>0</v>
      </c>
      <c r="AO56" s="276"/>
      <c r="AP56" s="276"/>
      <c r="AQ56" s="90" t="s">
        <v>83</v>
      </c>
      <c r="AR56" s="91"/>
      <c r="AS56" s="92">
        <v>0</v>
      </c>
      <c r="AT56" s="93">
        <f>ROUND(SUM(AV56:AW56),2)</f>
        <v>0</v>
      </c>
      <c r="AU56" s="94">
        <f>'SO 02 - Osvětlení přechodu'!P81</f>
        <v>0</v>
      </c>
      <c r="AV56" s="93">
        <f>'SO 02 - Osvětlení přechodu'!J33</f>
        <v>0</v>
      </c>
      <c r="AW56" s="93">
        <f>'SO 02 - Osvětlení přechodu'!J34</f>
        <v>0</v>
      </c>
      <c r="AX56" s="93">
        <f>'SO 02 - Osvětlení přechodu'!J35</f>
        <v>0</v>
      </c>
      <c r="AY56" s="93">
        <f>'SO 02 - Osvětlení přechodu'!J36</f>
        <v>0</v>
      </c>
      <c r="AZ56" s="93">
        <f>'SO 02 - Osvětlení přechodu'!F33</f>
        <v>0</v>
      </c>
      <c r="BA56" s="93">
        <f>'SO 02 - Osvětlení přechodu'!F34</f>
        <v>0</v>
      </c>
      <c r="BB56" s="93">
        <f>'SO 02 - Osvětlení přechodu'!F35</f>
        <v>0</v>
      </c>
      <c r="BC56" s="93">
        <f>'SO 02 - Osvětlení přechodu'!F36</f>
        <v>0</v>
      </c>
      <c r="BD56" s="95">
        <f>'SO 02 - Osvětlení přechodu'!F37</f>
        <v>0</v>
      </c>
      <c r="BT56" s="96" t="s">
        <v>84</v>
      </c>
      <c r="BV56" s="96" t="s">
        <v>78</v>
      </c>
      <c r="BW56" s="96" t="s">
        <v>89</v>
      </c>
      <c r="BX56" s="96" t="s">
        <v>5</v>
      </c>
      <c r="CL56" s="96" t="s">
        <v>19</v>
      </c>
      <c r="CM56" s="96" t="s">
        <v>86</v>
      </c>
    </row>
    <row r="57" spans="1:91" s="7" customFormat="1" ht="16.5" customHeight="1">
      <c r="A57" s="86" t="s">
        <v>80</v>
      </c>
      <c r="B57" s="87"/>
      <c r="C57" s="88"/>
      <c r="D57" s="277" t="s">
        <v>90</v>
      </c>
      <c r="E57" s="277"/>
      <c r="F57" s="277"/>
      <c r="G57" s="277"/>
      <c r="H57" s="277"/>
      <c r="I57" s="89"/>
      <c r="J57" s="277" t="s">
        <v>91</v>
      </c>
      <c r="K57" s="277"/>
      <c r="L57" s="277"/>
      <c r="M57" s="277"/>
      <c r="N57" s="277"/>
      <c r="O57" s="277"/>
      <c r="P57" s="277"/>
      <c r="Q57" s="277"/>
      <c r="R57" s="277"/>
      <c r="S57" s="277"/>
      <c r="T57" s="277"/>
      <c r="U57" s="277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5">
        <f>'VON - Vedlejší a ostatní ...'!J30</f>
        <v>0</v>
      </c>
      <c r="AH57" s="276"/>
      <c r="AI57" s="276"/>
      <c r="AJ57" s="276"/>
      <c r="AK57" s="276"/>
      <c r="AL57" s="276"/>
      <c r="AM57" s="276"/>
      <c r="AN57" s="275">
        <f>SUM(AG57,AT57)</f>
        <v>0</v>
      </c>
      <c r="AO57" s="276"/>
      <c r="AP57" s="276"/>
      <c r="AQ57" s="90" t="s">
        <v>83</v>
      </c>
      <c r="AR57" s="91"/>
      <c r="AS57" s="97">
        <v>0</v>
      </c>
      <c r="AT57" s="98">
        <f>ROUND(SUM(AV57:AW57),2)</f>
        <v>0</v>
      </c>
      <c r="AU57" s="99" t="e">
        <f>'VON - Vedlejší a ostatní ...'!P83</f>
        <v>#REF!</v>
      </c>
      <c r="AV57" s="98">
        <f>'VON - Vedlejší a ostatní ...'!J33</f>
        <v>0</v>
      </c>
      <c r="AW57" s="98">
        <f>'VON - Vedlejší a ostatní ...'!J34</f>
        <v>0</v>
      </c>
      <c r="AX57" s="98">
        <f>'VON - Vedlejší a ostatní ...'!J35</f>
        <v>0</v>
      </c>
      <c r="AY57" s="98">
        <f>'VON - Vedlejší a ostatní ...'!J36</f>
        <v>0</v>
      </c>
      <c r="AZ57" s="98">
        <f>'VON - Vedlejší a ostatní ...'!F33</f>
        <v>0</v>
      </c>
      <c r="BA57" s="98">
        <f>'VON - Vedlejší a ostatní ...'!F34</f>
        <v>0</v>
      </c>
      <c r="BB57" s="98">
        <f>'VON - Vedlejší a ostatní ...'!F35</f>
        <v>0</v>
      </c>
      <c r="BC57" s="98">
        <f>'VON - Vedlejší a ostatní ...'!F36</f>
        <v>0</v>
      </c>
      <c r="BD57" s="100">
        <f>'VON - Vedlejší a ostatní ...'!F37</f>
        <v>0</v>
      </c>
      <c r="BT57" s="96" t="s">
        <v>84</v>
      </c>
      <c r="BV57" s="96" t="s">
        <v>78</v>
      </c>
      <c r="BW57" s="96" t="s">
        <v>92</v>
      </c>
      <c r="BX57" s="96" t="s">
        <v>5</v>
      </c>
      <c r="CL57" s="96" t="s">
        <v>19</v>
      </c>
      <c r="CM57" s="96" t="s">
        <v>86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lsDgB7K7MJ7PITUk8G8Xq75T/Av0436rF9HSO1GrnKE5TFF91EfVbzrCsyc5zdjUS5wSACbfm3xqXsastRCxSA==" saltValue="PSr5xPwBMJfFt+NJhJ1w6LssSyIPkbLTWrQ2WrcGOt0xEbZBHjjupws4uHowRN85+EBRhWyjF9OjP993SJRRP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Přechod pro chodce'!C2" display="/" xr:uid="{00000000-0004-0000-0000-000000000000}"/>
    <hyperlink ref="A56" location="'SO 02 - Osvětlení přechodu'!C2" display="/" xr:uid="{00000000-0004-0000-0000-000001000000}"/>
    <hyperlink ref="A57" location="'VON - Vedlejší a ostatní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BM2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85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93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ul.Doubravská, nad ul.Štúrova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95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18. 3. 2025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ROUND(J87,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ROUND((SUM(BE87:BE289)),  2)</f>
        <v>0</v>
      </c>
      <c r="G33" s="34"/>
      <c r="H33" s="34"/>
      <c r="I33" s="118">
        <v>0.21</v>
      </c>
      <c r="J33" s="117">
        <f>ROUND(((SUM(BE87:BE289))*I33),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ROUND((SUM(BF87:BF289)),  2)</f>
        <v>0</v>
      </c>
      <c r="G34" s="34"/>
      <c r="H34" s="34"/>
      <c r="I34" s="118">
        <v>0.12</v>
      </c>
      <c r="J34" s="117">
        <f>ROUND(((SUM(BF87:BF289))*I34),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ROUND((SUM(BG87:BG289)),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ROUND((SUM(BH87:BH289)),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ROUND((SUM(BI87:BI289)),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ul.Doubravská, nad ul.Štúrova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SO 01 - Přechod pro chodce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18. 3. 2025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J87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100</v>
      </c>
      <c r="E60" s="137"/>
      <c r="F60" s="137"/>
      <c r="G60" s="137"/>
      <c r="H60" s="137"/>
      <c r="I60" s="137"/>
      <c r="J60" s="138">
        <f>J88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101</v>
      </c>
      <c r="E61" s="143"/>
      <c r="F61" s="143"/>
      <c r="G61" s="143"/>
      <c r="H61" s="143"/>
      <c r="I61" s="143"/>
      <c r="J61" s="144">
        <f>J89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102</v>
      </c>
      <c r="E62" s="143"/>
      <c r="F62" s="143"/>
      <c r="G62" s="143"/>
      <c r="H62" s="143"/>
      <c r="I62" s="143"/>
      <c r="J62" s="144">
        <f>J157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103</v>
      </c>
      <c r="E63" s="143"/>
      <c r="F63" s="143"/>
      <c r="G63" s="143"/>
      <c r="H63" s="143"/>
      <c r="I63" s="143"/>
      <c r="J63" s="144">
        <f>J162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104</v>
      </c>
      <c r="E64" s="143"/>
      <c r="F64" s="143"/>
      <c r="G64" s="143"/>
      <c r="H64" s="143"/>
      <c r="I64" s="143"/>
      <c r="J64" s="144">
        <f>J209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105</v>
      </c>
      <c r="E65" s="143"/>
      <c r="F65" s="143"/>
      <c r="G65" s="143"/>
      <c r="H65" s="143"/>
      <c r="I65" s="143"/>
      <c r="J65" s="144">
        <f>J234</f>
        <v>0</v>
      </c>
      <c r="K65" s="141"/>
      <c r="L65" s="145"/>
    </row>
    <row r="66" spans="1:31" s="10" customFormat="1" ht="19.899999999999999" customHeight="1">
      <c r="B66" s="140"/>
      <c r="C66" s="141"/>
      <c r="D66" s="142" t="s">
        <v>106</v>
      </c>
      <c r="E66" s="143"/>
      <c r="F66" s="143"/>
      <c r="G66" s="143"/>
      <c r="H66" s="143"/>
      <c r="I66" s="143"/>
      <c r="J66" s="144">
        <f>J273</f>
        <v>0</v>
      </c>
      <c r="K66" s="141"/>
      <c r="L66" s="145"/>
    </row>
    <row r="67" spans="1:31" s="10" customFormat="1" ht="19.899999999999999" customHeight="1">
      <c r="B67" s="140"/>
      <c r="C67" s="141"/>
      <c r="D67" s="142" t="s">
        <v>107</v>
      </c>
      <c r="E67" s="143"/>
      <c r="F67" s="143"/>
      <c r="G67" s="143"/>
      <c r="H67" s="143"/>
      <c r="I67" s="143"/>
      <c r="J67" s="144">
        <f>J287</f>
        <v>0</v>
      </c>
      <c r="K67" s="141"/>
      <c r="L67" s="145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108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88" t="str">
        <f>E7</f>
        <v>Nový přechod pro chodce v ul.Doubravská, nad ul.Štúrova</v>
      </c>
      <c r="F77" s="289"/>
      <c r="G77" s="289"/>
      <c r="H77" s="289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94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260" t="str">
        <f>E9</f>
        <v>SO 01 - Přechod pro chodce</v>
      </c>
      <c r="F79" s="290"/>
      <c r="G79" s="290"/>
      <c r="H79" s="290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6"/>
      <c r="E81" s="36"/>
      <c r="F81" s="27" t="str">
        <f>F12</f>
        <v xml:space="preserve"> </v>
      </c>
      <c r="G81" s="36"/>
      <c r="H81" s="36"/>
      <c r="I81" s="29" t="s">
        <v>23</v>
      </c>
      <c r="J81" s="59" t="str">
        <f>IF(J12="","",J12)</f>
        <v>18. 3. 2025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9" t="s">
        <v>25</v>
      </c>
      <c r="D83" s="36"/>
      <c r="E83" s="36"/>
      <c r="F83" s="27" t="str">
        <f>E15</f>
        <v>STATUTÁRNÍ MĚSTO TEPLICE</v>
      </c>
      <c r="G83" s="36"/>
      <c r="H83" s="36"/>
      <c r="I83" s="29" t="s">
        <v>33</v>
      </c>
      <c r="J83" s="32" t="str">
        <f>E21</f>
        <v>PROJEKTY CHLADNÝ s.r.o.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31</v>
      </c>
      <c r="D84" s="36"/>
      <c r="E84" s="36"/>
      <c r="F84" s="27" t="str">
        <f>IF(E18="","",E18)</f>
        <v>Vyplň údaj</v>
      </c>
      <c r="G84" s="36"/>
      <c r="H84" s="36"/>
      <c r="I84" s="29" t="s">
        <v>38</v>
      </c>
      <c r="J84" s="32" t="str">
        <f>E24</f>
        <v>Ladislav Marek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46"/>
      <c r="B86" s="147"/>
      <c r="C86" s="148" t="s">
        <v>109</v>
      </c>
      <c r="D86" s="149" t="s">
        <v>61</v>
      </c>
      <c r="E86" s="149" t="s">
        <v>57</v>
      </c>
      <c r="F86" s="149" t="s">
        <v>58</v>
      </c>
      <c r="G86" s="149" t="s">
        <v>110</v>
      </c>
      <c r="H86" s="149" t="s">
        <v>111</v>
      </c>
      <c r="I86" s="149" t="s">
        <v>112</v>
      </c>
      <c r="J86" s="149" t="s">
        <v>98</v>
      </c>
      <c r="K86" s="150" t="s">
        <v>113</v>
      </c>
      <c r="L86" s="151"/>
      <c r="M86" s="68" t="s">
        <v>19</v>
      </c>
      <c r="N86" s="69" t="s">
        <v>46</v>
      </c>
      <c r="O86" s="69" t="s">
        <v>114</v>
      </c>
      <c r="P86" s="69" t="s">
        <v>115</v>
      </c>
      <c r="Q86" s="69" t="s">
        <v>116</v>
      </c>
      <c r="R86" s="69" t="s">
        <v>117</v>
      </c>
      <c r="S86" s="69" t="s">
        <v>118</v>
      </c>
      <c r="T86" s="70" t="s">
        <v>119</v>
      </c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</row>
    <row r="87" spans="1:65" s="2" customFormat="1" ht="22.9" customHeight="1">
      <c r="A87" s="34"/>
      <c r="B87" s="35"/>
      <c r="C87" s="75" t="s">
        <v>120</v>
      </c>
      <c r="D87" s="36"/>
      <c r="E87" s="36"/>
      <c r="F87" s="36"/>
      <c r="G87" s="36"/>
      <c r="H87" s="36"/>
      <c r="I87" s="36"/>
      <c r="J87" s="152">
        <f>BK87</f>
        <v>0</v>
      </c>
      <c r="K87" s="36"/>
      <c r="L87" s="39"/>
      <c r="M87" s="71"/>
      <c r="N87" s="153"/>
      <c r="O87" s="72"/>
      <c r="P87" s="154">
        <f>P88</f>
        <v>0</v>
      </c>
      <c r="Q87" s="72"/>
      <c r="R87" s="154">
        <f>R88</f>
        <v>19.098010199999997</v>
      </c>
      <c r="S87" s="72"/>
      <c r="T87" s="155">
        <f>T88</f>
        <v>36.303999999999995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75</v>
      </c>
      <c r="AU87" s="17" t="s">
        <v>99</v>
      </c>
      <c r="BK87" s="156">
        <f>BK88</f>
        <v>0</v>
      </c>
    </row>
    <row r="88" spans="1:65" s="12" customFormat="1" ht="25.9" customHeight="1">
      <c r="B88" s="157"/>
      <c r="C88" s="158"/>
      <c r="D88" s="159" t="s">
        <v>75</v>
      </c>
      <c r="E88" s="160" t="s">
        <v>121</v>
      </c>
      <c r="F88" s="160" t="s">
        <v>122</v>
      </c>
      <c r="G88" s="158"/>
      <c r="H88" s="158"/>
      <c r="I88" s="161"/>
      <c r="J88" s="162">
        <f>BK88</f>
        <v>0</v>
      </c>
      <c r="K88" s="158"/>
      <c r="L88" s="163"/>
      <c r="M88" s="164"/>
      <c r="N88" s="165"/>
      <c r="O88" s="165"/>
      <c r="P88" s="166">
        <f>P89+P157+P162+P209+P234+P273+P287</f>
        <v>0</v>
      </c>
      <c r="Q88" s="165"/>
      <c r="R88" s="166">
        <f>R89+R157+R162+R209+R234+R273+R287</f>
        <v>19.098010199999997</v>
      </c>
      <c r="S88" s="165"/>
      <c r="T88" s="167">
        <f>T89+T157+T162+T209+T234+T273+T287</f>
        <v>36.303999999999995</v>
      </c>
      <c r="AR88" s="168" t="s">
        <v>84</v>
      </c>
      <c r="AT88" s="169" t="s">
        <v>75</v>
      </c>
      <c r="AU88" s="169" t="s">
        <v>76</v>
      </c>
      <c r="AY88" s="168" t="s">
        <v>123</v>
      </c>
      <c r="BK88" s="170">
        <f>BK89+BK157+BK162+BK209+BK234+BK273+BK287</f>
        <v>0</v>
      </c>
    </row>
    <row r="89" spans="1:65" s="12" customFormat="1" ht="22.9" customHeight="1">
      <c r="B89" s="157"/>
      <c r="C89" s="158"/>
      <c r="D89" s="159" t="s">
        <v>75</v>
      </c>
      <c r="E89" s="171" t="s">
        <v>84</v>
      </c>
      <c r="F89" s="171" t="s">
        <v>124</v>
      </c>
      <c r="G89" s="158"/>
      <c r="H89" s="158"/>
      <c r="I89" s="161"/>
      <c r="J89" s="172">
        <f>BK89</f>
        <v>0</v>
      </c>
      <c r="K89" s="158"/>
      <c r="L89" s="163"/>
      <c r="M89" s="164"/>
      <c r="N89" s="165"/>
      <c r="O89" s="165"/>
      <c r="P89" s="166">
        <f>SUM(P90:P156)</f>
        <v>0</v>
      </c>
      <c r="Q89" s="165"/>
      <c r="R89" s="166">
        <f>SUM(R90:R156)</f>
        <v>1.44557</v>
      </c>
      <c r="S89" s="165"/>
      <c r="T89" s="167">
        <f>SUM(T90:T156)</f>
        <v>35.456999999999994</v>
      </c>
      <c r="AR89" s="168" t="s">
        <v>84</v>
      </c>
      <c r="AT89" s="169" t="s">
        <v>75</v>
      </c>
      <c r="AU89" s="169" t="s">
        <v>84</v>
      </c>
      <c r="AY89" s="168" t="s">
        <v>123</v>
      </c>
      <c r="BK89" s="170">
        <f>SUM(BK90:BK156)</f>
        <v>0</v>
      </c>
    </row>
    <row r="90" spans="1:65" s="2" customFormat="1" ht="37.9" customHeight="1">
      <c r="A90" s="34"/>
      <c r="B90" s="35"/>
      <c r="C90" s="173" t="s">
        <v>84</v>
      </c>
      <c r="D90" s="173" t="s">
        <v>125</v>
      </c>
      <c r="E90" s="174" t="s">
        <v>126</v>
      </c>
      <c r="F90" s="175" t="s">
        <v>127</v>
      </c>
      <c r="G90" s="176" t="s">
        <v>128</v>
      </c>
      <c r="H90" s="177">
        <v>6</v>
      </c>
      <c r="I90" s="178"/>
      <c r="J90" s="179">
        <f>ROUND(I90*H90,2)</f>
        <v>0</v>
      </c>
      <c r="K90" s="175" t="s">
        <v>129</v>
      </c>
      <c r="L90" s="39"/>
      <c r="M90" s="180" t="s">
        <v>19</v>
      </c>
      <c r="N90" s="181" t="s">
        <v>47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130</v>
      </c>
      <c r="AT90" s="184" t="s">
        <v>125</v>
      </c>
      <c r="AU90" s="184" t="s">
        <v>86</v>
      </c>
      <c r="AY90" s="17" t="s">
        <v>123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84</v>
      </c>
      <c r="BK90" s="185">
        <f>ROUND(I90*H90,2)</f>
        <v>0</v>
      </c>
      <c r="BL90" s="17" t="s">
        <v>130</v>
      </c>
      <c r="BM90" s="184" t="s">
        <v>131</v>
      </c>
    </row>
    <row r="91" spans="1:65" s="2" customFormat="1" ht="11.25">
      <c r="A91" s="34"/>
      <c r="B91" s="35"/>
      <c r="C91" s="36"/>
      <c r="D91" s="186" t="s">
        <v>132</v>
      </c>
      <c r="E91" s="36"/>
      <c r="F91" s="187" t="s">
        <v>133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132</v>
      </c>
      <c r="AU91" s="17" t="s">
        <v>86</v>
      </c>
    </row>
    <row r="92" spans="1:65" s="13" customFormat="1" ht="11.25">
      <c r="B92" s="191"/>
      <c r="C92" s="192"/>
      <c r="D92" s="193" t="s">
        <v>134</v>
      </c>
      <c r="E92" s="194" t="s">
        <v>19</v>
      </c>
      <c r="F92" s="195" t="s">
        <v>135</v>
      </c>
      <c r="G92" s="192"/>
      <c r="H92" s="194" t="s">
        <v>19</v>
      </c>
      <c r="I92" s="196"/>
      <c r="J92" s="192"/>
      <c r="K92" s="192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134</v>
      </c>
      <c r="AU92" s="201" t="s">
        <v>86</v>
      </c>
      <c r="AV92" s="13" t="s">
        <v>84</v>
      </c>
      <c r="AW92" s="13" t="s">
        <v>37</v>
      </c>
      <c r="AX92" s="13" t="s">
        <v>76</v>
      </c>
      <c r="AY92" s="201" t="s">
        <v>123</v>
      </c>
    </row>
    <row r="93" spans="1:65" s="14" customFormat="1" ht="11.25">
      <c r="B93" s="202"/>
      <c r="C93" s="203"/>
      <c r="D93" s="193" t="s">
        <v>134</v>
      </c>
      <c r="E93" s="204" t="s">
        <v>19</v>
      </c>
      <c r="F93" s="205" t="s">
        <v>136</v>
      </c>
      <c r="G93" s="203"/>
      <c r="H93" s="206">
        <v>6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AT93" s="212" t="s">
        <v>134</v>
      </c>
      <c r="AU93" s="212" t="s">
        <v>86</v>
      </c>
      <c r="AV93" s="14" t="s">
        <v>86</v>
      </c>
      <c r="AW93" s="14" t="s">
        <v>37</v>
      </c>
      <c r="AX93" s="14" t="s">
        <v>84</v>
      </c>
      <c r="AY93" s="212" t="s">
        <v>123</v>
      </c>
    </row>
    <row r="94" spans="1:65" s="2" customFormat="1" ht="37.9" customHeight="1">
      <c r="A94" s="34"/>
      <c r="B94" s="35"/>
      <c r="C94" s="173" t="s">
        <v>86</v>
      </c>
      <c r="D94" s="173" t="s">
        <v>125</v>
      </c>
      <c r="E94" s="174" t="s">
        <v>137</v>
      </c>
      <c r="F94" s="175" t="s">
        <v>138</v>
      </c>
      <c r="G94" s="176" t="s">
        <v>128</v>
      </c>
      <c r="H94" s="177">
        <v>34</v>
      </c>
      <c r="I94" s="178"/>
      <c r="J94" s="179">
        <f>ROUND(I94*H94,2)</f>
        <v>0</v>
      </c>
      <c r="K94" s="175" t="s">
        <v>129</v>
      </c>
      <c r="L94" s="39"/>
      <c r="M94" s="180" t="s">
        <v>19</v>
      </c>
      <c r="N94" s="181" t="s">
        <v>47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0.26</v>
      </c>
      <c r="T94" s="183">
        <f>S94*H94</f>
        <v>8.84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130</v>
      </c>
      <c r="AT94" s="184" t="s">
        <v>125</v>
      </c>
      <c r="AU94" s="184" t="s">
        <v>86</v>
      </c>
      <c r="AY94" s="17" t="s">
        <v>123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130</v>
      </c>
      <c r="BM94" s="184" t="s">
        <v>139</v>
      </c>
    </row>
    <row r="95" spans="1:65" s="2" customFormat="1" ht="11.25">
      <c r="A95" s="34"/>
      <c r="B95" s="35"/>
      <c r="C95" s="36"/>
      <c r="D95" s="186" t="s">
        <v>132</v>
      </c>
      <c r="E95" s="36"/>
      <c r="F95" s="187" t="s">
        <v>140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132</v>
      </c>
      <c r="AU95" s="17" t="s">
        <v>86</v>
      </c>
    </row>
    <row r="96" spans="1:65" s="13" customFormat="1" ht="11.25">
      <c r="B96" s="191"/>
      <c r="C96" s="192"/>
      <c r="D96" s="193" t="s">
        <v>134</v>
      </c>
      <c r="E96" s="194" t="s">
        <v>19</v>
      </c>
      <c r="F96" s="195" t="s">
        <v>141</v>
      </c>
      <c r="G96" s="192"/>
      <c r="H96" s="194" t="s">
        <v>19</v>
      </c>
      <c r="I96" s="196"/>
      <c r="J96" s="192"/>
      <c r="K96" s="192"/>
      <c r="L96" s="197"/>
      <c r="M96" s="198"/>
      <c r="N96" s="199"/>
      <c r="O96" s="199"/>
      <c r="P96" s="199"/>
      <c r="Q96" s="199"/>
      <c r="R96" s="199"/>
      <c r="S96" s="199"/>
      <c r="T96" s="200"/>
      <c r="AT96" s="201" t="s">
        <v>134</v>
      </c>
      <c r="AU96" s="201" t="s">
        <v>86</v>
      </c>
      <c r="AV96" s="13" t="s">
        <v>84</v>
      </c>
      <c r="AW96" s="13" t="s">
        <v>37</v>
      </c>
      <c r="AX96" s="13" t="s">
        <v>76</v>
      </c>
      <c r="AY96" s="201" t="s">
        <v>123</v>
      </c>
    </row>
    <row r="97" spans="1:65" s="14" customFormat="1" ht="11.25">
      <c r="B97" s="202"/>
      <c r="C97" s="203"/>
      <c r="D97" s="193" t="s">
        <v>134</v>
      </c>
      <c r="E97" s="204" t="s">
        <v>19</v>
      </c>
      <c r="F97" s="205" t="s">
        <v>142</v>
      </c>
      <c r="G97" s="203"/>
      <c r="H97" s="206">
        <v>34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134</v>
      </c>
      <c r="AU97" s="212" t="s">
        <v>86</v>
      </c>
      <c r="AV97" s="14" t="s">
        <v>86</v>
      </c>
      <c r="AW97" s="14" t="s">
        <v>37</v>
      </c>
      <c r="AX97" s="14" t="s">
        <v>84</v>
      </c>
      <c r="AY97" s="212" t="s">
        <v>123</v>
      </c>
    </row>
    <row r="98" spans="1:65" s="2" customFormat="1" ht="37.9" customHeight="1">
      <c r="A98" s="34"/>
      <c r="B98" s="35"/>
      <c r="C98" s="173" t="s">
        <v>143</v>
      </c>
      <c r="D98" s="173" t="s">
        <v>125</v>
      </c>
      <c r="E98" s="174" t="s">
        <v>144</v>
      </c>
      <c r="F98" s="175" t="s">
        <v>145</v>
      </c>
      <c r="G98" s="176" t="s">
        <v>128</v>
      </c>
      <c r="H98" s="177">
        <v>17</v>
      </c>
      <c r="I98" s="178"/>
      <c r="J98" s="179">
        <f>ROUND(I98*H98,2)</f>
        <v>0</v>
      </c>
      <c r="K98" s="175" t="s">
        <v>129</v>
      </c>
      <c r="L98" s="39"/>
      <c r="M98" s="180" t="s">
        <v>19</v>
      </c>
      <c r="N98" s="181" t="s">
        <v>47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0.17</v>
      </c>
      <c r="T98" s="183">
        <f>S98*H98</f>
        <v>2.89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130</v>
      </c>
      <c r="AT98" s="184" t="s">
        <v>125</v>
      </c>
      <c r="AU98" s="184" t="s">
        <v>86</v>
      </c>
      <c r="AY98" s="17" t="s">
        <v>123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84</v>
      </c>
      <c r="BK98" s="185">
        <f>ROUND(I98*H98,2)</f>
        <v>0</v>
      </c>
      <c r="BL98" s="17" t="s">
        <v>130</v>
      </c>
      <c r="BM98" s="184" t="s">
        <v>146</v>
      </c>
    </row>
    <row r="99" spans="1:65" s="2" customFormat="1" ht="11.25">
      <c r="A99" s="34"/>
      <c r="B99" s="35"/>
      <c r="C99" s="36"/>
      <c r="D99" s="186" t="s">
        <v>132</v>
      </c>
      <c r="E99" s="36"/>
      <c r="F99" s="187" t="s">
        <v>147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132</v>
      </c>
      <c r="AU99" s="17" t="s">
        <v>86</v>
      </c>
    </row>
    <row r="100" spans="1:65" s="13" customFormat="1" ht="11.25">
      <c r="B100" s="191"/>
      <c r="C100" s="192"/>
      <c r="D100" s="193" t="s">
        <v>134</v>
      </c>
      <c r="E100" s="194" t="s">
        <v>19</v>
      </c>
      <c r="F100" s="195" t="s">
        <v>148</v>
      </c>
      <c r="G100" s="192"/>
      <c r="H100" s="194" t="s">
        <v>19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134</v>
      </c>
      <c r="AU100" s="201" t="s">
        <v>86</v>
      </c>
      <c r="AV100" s="13" t="s">
        <v>84</v>
      </c>
      <c r="AW100" s="13" t="s">
        <v>37</v>
      </c>
      <c r="AX100" s="13" t="s">
        <v>76</v>
      </c>
      <c r="AY100" s="201" t="s">
        <v>123</v>
      </c>
    </row>
    <row r="101" spans="1:65" s="14" customFormat="1" ht="11.25">
      <c r="B101" s="202"/>
      <c r="C101" s="203"/>
      <c r="D101" s="193" t="s">
        <v>134</v>
      </c>
      <c r="E101" s="204" t="s">
        <v>19</v>
      </c>
      <c r="F101" s="205" t="s">
        <v>149</v>
      </c>
      <c r="G101" s="203"/>
      <c r="H101" s="206">
        <v>17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134</v>
      </c>
      <c r="AU101" s="212" t="s">
        <v>86</v>
      </c>
      <c r="AV101" s="14" t="s">
        <v>86</v>
      </c>
      <c r="AW101" s="14" t="s">
        <v>37</v>
      </c>
      <c r="AX101" s="14" t="s">
        <v>84</v>
      </c>
      <c r="AY101" s="212" t="s">
        <v>123</v>
      </c>
    </row>
    <row r="102" spans="1:65" s="2" customFormat="1" ht="37.9" customHeight="1">
      <c r="A102" s="34"/>
      <c r="B102" s="35"/>
      <c r="C102" s="173" t="s">
        <v>130</v>
      </c>
      <c r="D102" s="173" t="s">
        <v>125</v>
      </c>
      <c r="E102" s="174" t="s">
        <v>150</v>
      </c>
      <c r="F102" s="175" t="s">
        <v>151</v>
      </c>
      <c r="G102" s="176" t="s">
        <v>128</v>
      </c>
      <c r="H102" s="177">
        <v>34</v>
      </c>
      <c r="I102" s="178"/>
      <c r="J102" s="179">
        <f>ROUND(I102*H102,2)</f>
        <v>0</v>
      </c>
      <c r="K102" s="175" t="s">
        <v>129</v>
      </c>
      <c r="L102" s="39"/>
      <c r="M102" s="180" t="s">
        <v>19</v>
      </c>
      <c r="N102" s="181" t="s">
        <v>47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0.28999999999999998</v>
      </c>
      <c r="T102" s="183">
        <f>S102*H102</f>
        <v>9.86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130</v>
      </c>
      <c r="AT102" s="184" t="s">
        <v>125</v>
      </c>
      <c r="AU102" s="184" t="s">
        <v>86</v>
      </c>
      <c r="AY102" s="17" t="s">
        <v>123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84</v>
      </c>
      <c r="BK102" s="185">
        <f>ROUND(I102*H102,2)</f>
        <v>0</v>
      </c>
      <c r="BL102" s="17" t="s">
        <v>130</v>
      </c>
      <c r="BM102" s="184" t="s">
        <v>152</v>
      </c>
    </row>
    <row r="103" spans="1:65" s="2" customFormat="1" ht="11.25">
      <c r="A103" s="34"/>
      <c r="B103" s="35"/>
      <c r="C103" s="36"/>
      <c r="D103" s="186" t="s">
        <v>132</v>
      </c>
      <c r="E103" s="36"/>
      <c r="F103" s="187" t="s">
        <v>153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132</v>
      </c>
      <c r="AU103" s="17" t="s">
        <v>86</v>
      </c>
    </row>
    <row r="104" spans="1:65" s="13" customFormat="1" ht="11.25">
      <c r="B104" s="191"/>
      <c r="C104" s="192"/>
      <c r="D104" s="193" t="s">
        <v>134</v>
      </c>
      <c r="E104" s="194" t="s">
        <v>19</v>
      </c>
      <c r="F104" s="195" t="s">
        <v>141</v>
      </c>
      <c r="G104" s="192"/>
      <c r="H104" s="194" t="s">
        <v>19</v>
      </c>
      <c r="I104" s="196"/>
      <c r="J104" s="192"/>
      <c r="K104" s="192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134</v>
      </c>
      <c r="AU104" s="201" t="s">
        <v>86</v>
      </c>
      <c r="AV104" s="13" t="s">
        <v>84</v>
      </c>
      <c r="AW104" s="13" t="s">
        <v>37</v>
      </c>
      <c r="AX104" s="13" t="s">
        <v>76</v>
      </c>
      <c r="AY104" s="201" t="s">
        <v>123</v>
      </c>
    </row>
    <row r="105" spans="1:65" s="14" customFormat="1" ht="11.25">
      <c r="B105" s="202"/>
      <c r="C105" s="203"/>
      <c r="D105" s="193" t="s">
        <v>134</v>
      </c>
      <c r="E105" s="204" t="s">
        <v>19</v>
      </c>
      <c r="F105" s="205" t="s">
        <v>142</v>
      </c>
      <c r="G105" s="203"/>
      <c r="H105" s="206">
        <v>34</v>
      </c>
      <c r="I105" s="207"/>
      <c r="J105" s="203"/>
      <c r="K105" s="203"/>
      <c r="L105" s="208"/>
      <c r="M105" s="209"/>
      <c r="N105" s="210"/>
      <c r="O105" s="210"/>
      <c r="P105" s="210"/>
      <c r="Q105" s="210"/>
      <c r="R105" s="210"/>
      <c r="S105" s="210"/>
      <c r="T105" s="211"/>
      <c r="AT105" s="212" t="s">
        <v>134</v>
      </c>
      <c r="AU105" s="212" t="s">
        <v>86</v>
      </c>
      <c r="AV105" s="14" t="s">
        <v>86</v>
      </c>
      <c r="AW105" s="14" t="s">
        <v>37</v>
      </c>
      <c r="AX105" s="14" t="s">
        <v>84</v>
      </c>
      <c r="AY105" s="212" t="s">
        <v>123</v>
      </c>
    </row>
    <row r="106" spans="1:65" s="2" customFormat="1" ht="33" customHeight="1">
      <c r="A106" s="34"/>
      <c r="B106" s="35"/>
      <c r="C106" s="173" t="s">
        <v>154</v>
      </c>
      <c r="D106" s="173" t="s">
        <v>125</v>
      </c>
      <c r="E106" s="174" t="s">
        <v>155</v>
      </c>
      <c r="F106" s="175" t="s">
        <v>156</v>
      </c>
      <c r="G106" s="176" t="s">
        <v>128</v>
      </c>
      <c r="H106" s="177">
        <v>17</v>
      </c>
      <c r="I106" s="178"/>
      <c r="J106" s="179">
        <f>ROUND(I106*H106,2)</f>
        <v>0</v>
      </c>
      <c r="K106" s="175" t="s">
        <v>129</v>
      </c>
      <c r="L106" s="39"/>
      <c r="M106" s="180" t="s">
        <v>19</v>
      </c>
      <c r="N106" s="181" t="s">
        <v>47</v>
      </c>
      <c r="O106" s="64"/>
      <c r="P106" s="182">
        <f>O106*H106</f>
        <v>0</v>
      </c>
      <c r="Q106" s="182">
        <v>0</v>
      </c>
      <c r="R106" s="182">
        <f>Q106*H106</f>
        <v>0</v>
      </c>
      <c r="S106" s="182">
        <v>0.316</v>
      </c>
      <c r="T106" s="183">
        <f>S106*H106</f>
        <v>5.3719999999999999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130</v>
      </c>
      <c r="AT106" s="184" t="s">
        <v>125</v>
      </c>
      <c r="AU106" s="184" t="s">
        <v>86</v>
      </c>
      <c r="AY106" s="17" t="s">
        <v>123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84</v>
      </c>
      <c r="BK106" s="185">
        <f>ROUND(I106*H106,2)</f>
        <v>0</v>
      </c>
      <c r="BL106" s="17" t="s">
        <v>130</v>
      </c>
      <c r="BM106" s="184" t="s">
        <v>157</v>
      </c>
    </row>
    <row r="107" spans="1:65" s="2" customFormat="1" ht="11.25">
      <c r="A107" s="34"/>
      <c r="B107" s="35"/>
      <c r="C107" s="36"/>
      <c r="D107" s="186" t="s">
        <v>132</v>
      </c>
      <c r="E107" s="36"/>
      <c r="F107" s="187" t="s">
        <v>158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132</v>
      </c>
      <c r="AU107" s="17" t="s">
        <v>86</v>
      </c>
    </row>
    <row r="108" spans="1:65" s="13" customFormat="1" ht="11.25">
      <c r="B108" s="191"/>
      <c r="C108" s="192"/>
      <c r="D108" s="193" t="s">
        <v>134</v>
      </c>
      <c r="E108" s="194" t="s">
        <v>19</v>
      </c>
      <c r="F108" s="195" t="s">
        <v>148</v>
      </c>
      <c r="G108" s="192"/>
      <c r="H108" s="194" t="s">
        <v>19</v>
      </c>
      <c r="I108" s="196"/>
      <c r="J108" s="192"/>
      <c r="K108" s="192"/>
      <c r="L108" s="197"/>
      <c r="M108" s="198"/>
      <c r="N108" s="199"/>
      <c r="O108" s="199"/>
      <c r="P108" s="199"/>
      <c r="Q108" s="199"/>
      <c r="R108" s="199"/>
      <c r="S108" s="199"/>
      <c r="T108" s="200"/>
      <c r="AT108" s="201" t="s">
        <v>134</v>
      </c>
      <c r="AU108" s="201" t="s">
        <v>86</v>
      </c>
      <c r="AV108" s="13" t="s">
        <v>84</v>
      </c>
      <c r="AW108" s="13" t="s">
        <v>37</v>
      </c>
      <c r="AX108" s="13" t="s">
        <v>76</v>
      </c>
      <c r="AY108" s="201" t="s">
        <v>123</v>
      </c>
    </row>
    <row r="109" spans="1:65" s="14" customFormat="1" ht="11.25">
      <c r="B109" s="202"/>
      <c r="C109" s="203"/>
      <c r="D109" s="193" t="s">
        <v>134</v>
      </c>
      <c r="E109" s="204" t="s">
        <v>19</v>
      </c>
      <c r="F109" s="205" t="s">
        <v>149</v>
      </c>
      <c r="G109" s="203"/>
      <c r="H109" s="206">
        <v>17</v>
      </c>
      <c r="I109" s="207"/>
      <c r="J109" s="203"/>
      <c r="K109" s="203"/>
      <c r="L109" s="208"/>
      <c r="M109" s="209"/>
      <c r="N109" s="210"/>
      <c r="O109" s="210"/>
      <c r="P109" s="210"/>
      <c r="Q109" s="210"/>
      <c r="R109" s="210"/>
      <c r="S109" s="210"/>
      <c r="T109" s="211"/>
      <c r="AT109" s="212" t="s">
        <v>134</v>
      </c>
      <c r="AU109" s="212" t="s">
        <v>86</v>
      </c>
      <c r="AV109" s="14" t="s">
        <v>86</v>
      </c>
      <c r="AW109" s="14" t="s">
        <v>37</v>
      </c>
      <c r="AX109" s="14" t="s">
        <v>84</v>
      </c>
      <c r="AY109" s="212" t="s">
        <v>123</v>
      </c>
    </row>
    <row r="110" spans="1:65" s="2" customFormat="1" ht="24.2" customHeight="1">
      <c r="A110" s="34"/>
      <c r="B110" s="35"/>
      <c r="C110" s="173" t="s">
        <v>159</v>
      </c>
      <c r="D110" s="173" t="s">
        <v>125</v>
      </c>
      <c r="E110" s="174" t="s">
        <v>160</v>
      </c>
      <c r="F110" s="175" t="s">
        <v>161</v>
      </c>
      <c r="G110" s="176" t="s">
        <v>128</v>
      </c>
      <c r="H110" s="177">
        <v>29</v>
      </c>
      <c r="I110" s="178"/>
      <c r="J110" s="179">
        <f>ROUND(I110*H110,2)</f>
        <v>0</v>
      </c>
      <c r="K110" s="175" t="s">
        <v>129</v>
      </c>
      <c r="L110" s="39"/>
      <c r="M110" s="180" t="s">
        <v>19</v>
      </c>
      <c r="N110" s="181" t="s">
        <v>47</v>
      </c>
      <c r="O110" s="64"/>
      <c r="P110" s="182">
        <f>O110*H110</f>
        <v>0</v>
      </c>
      <c r="Q110" s="182">
        <v>1.0000000000000001E-5</v>
      </c>
      <c r="R110" s="182">
        <f>Q110*H110</f>
        <v>2.9E-4</v>
      </c>
      <c r="S110" s="182">
        <v>9.1999999999999998E-2</v>
      </c>
      <c r="T110" s="183">
        <f>S110*H110</f>
        <v>2.6680000000000001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130</v>
      </c>
      <c r="AT110" s="184" t="s">
        <v>125</v>
      </c>
      <c r="AU110" s="184" t="s">
        <v>86</v>
      </c>
      <c r="AY110" s="17" t="s">
        <v>123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130</v>
      </c>
      <c r="BM110" s="184" t="s">
        <v>162</v>
      </c>
    </row>
    <row r="111" spans="1:65" s="2" customFormat="1" ht="11.25">
      <c r="A111" s="34"/>
      <c r="B111" s="35"/>
      <c r="C111" s="36"/>
      <c r="D111" s="186" t="s">
        <v>132</v>
      </c>
      <c r="E111" s="36"/>
      <c r="F111" s="187" t="s">
        <v>163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132</v>
      </c>
      <c r="AU111" s="17" t="s">
        <v>86</v>
      </c>
    </row>
    <row r="112" spans="1:65" s="13" customFormat="1" ht="11.25">
      <c r="B112" s="191"/>
      <c r="C112" s="192"/>
      <c r="D112" s="193" t="s">
        <v>134</v>
      </c>
      <c r="E112" s="194" t="s">
        <v>19</v>
      </c>
      <c r="F112" s="195" t="s">
        <v>148</v>
      </c>
      <c r="G112" s="192"/>
      <c r="H112" s="194" t="s">
        <v>19</v>
      </c>
      <c r="I112" s="196"/>
      <c r="J112" s="192"/>
      <c r="K112" s="192"/>
      <c r="L112" s="197"/>
      <c r="M112" s="198"/>
      <c r="N112" s="199"/>
      <c r="O112" s="199"/>
      <c r="P112" s="199"/>
      <c r="Q112" s="199"/>
      <c r="R112" s="199"/>
      <c r="S112" s="199"/>
      <c r="T112" s="200"/>
      <c r="AT112" s="201" t="s">
        <v>134</v>
      </c>
      <c r="AU112" s="201" t="s">
        <v>86</v>
      </c>
      <c r="AV112" s="13" t="s">
        <v>84</v>
      </c>
      <c r="AW112" s="13" t="s">
        <v>37</v>
      </c>
      <c r="AX112" s="13" t="s">
        <v>76</v>
      </c>
      <c r="AY112" s="201" t="s">
        <v>123</v>
      </c>
    </row>
    <row r="113" spans="1:65" s="14" customFormat="1" ht="11.25">
      <c r="B113" s="202"/>
      <c r="C113" s="203"/>
      <c r="D113" s="193" t="s">
        <v>134</v>
      </c>
      <c r="E113" s="204" t="s">
        <v>19</v>
      </c>
      <c r="F113" s="205" t="s">
        <v>149</v>
      </c>
      <c r="G113" s="203"/>
      <c r="H113" s="206">
        <v>17</v>
      </c>
      <c r="I113" s="207"/>
      <c r="J113" s="203"/>
      <c r="K113" s="203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134</v>
      </c>
      <c r="AU113" s="212" t="s">
        <v>86</v>
      </c>
      <c r="AV113" s="14" t="s">
        <v>86</v>
      </c>
      <c r="AW113" s="14" t="s">
        <v>37</v>
      </c>
      <c r="AX113" s="14" t="s">
        <v>76</v>
      </c>
      <c r="AY113" s="212" t="s">
        <v>123</v>
      </c>
    </row>
    <row r="114" spans="1:65" s="13" customFormat="1" ht="11.25">
      <c r="B114" s="191"/>
      <c r="C114" s="192"/>
      <c r="D114" s="193" t="s">
        <v>134</v>
      </c>
      <c r="E114" s="194" t="s">
        <v>19</v>
      </c>
      <c r="F114" s="195" t="s">
        <v>164</v>
      </c>
      <c r="G114" s="192"/>
      <c r="H114" s="194" t="s">
        <v>19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134</v>
      </c>
      <c r="AU114" s="201" t="s">
        <v>86</v>
      </c>
      <c r="AV114" s="13" t="s">
        <v>84</v>
      </c>
      <c r="AW114" s="13" t="s">
        <v>37</v>
      </c>
      <c r="AX114" s="13" t="s">
        <v>76</v>
      </c>
      <c r="AY114" s="201" t="s">
        <v>123</v>
      </c>
    </row>
    <row r="115" spans="1:65" s="14" customFormat="1" ht="11.25">
      <c r="B115" s="202"/>
      <c r="C115" s="203"/>
      <c r="D115" s="193" t="s">
        <v>134</v>
      </c>
      <c r="E115" s="204" t="s">
        <v>19</v>
      </c>
      <c r="F115" s="205" t="s">
        <v>165</v>
      </c>
      <c r="G115" s="203"/>
      <c r="H115" s="206">
        <v>12</v>
      </c>
      <c r="I115" s="207"/>
      <c r="J115" s="203"/>
      <c r="K115" s="203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134</v>
      </c>
      <c r="AU115" s="212" t="s">
        <v>86</v>
      </c>
      <c r="AV115" s="14" t="s">
        <v>86</v>
      </c>
      <c r="AW115" s="14" t="s">
        <v>37</v>
      </c>
      <c r="AX115" s="14" t="s">
        <v>76</v>
      </c>
      <c r="AY115" s="212" t="s">
        <v>123</v>
      </c>
    </row>
    <row r="116" spans="1:65" s="15" customFormat="1" ht="11.25">
      <c r="B116" s="213"/>
      <c r="C116" s="214"/>
      <c r="D116" s="193" t="s">
        <v>134</v>
      </c>
      <c r="E116" s="215" t="s">
        <v>19</v>
      </c>
      <c r="F116" s="216" t="s">
        <v>166</v>
      </c>
      <c r="G116" s="214"/>
      <c r="H116" s="217">
        <v>29</v>
      </c>
      <c r="I116" s="218"/>
      <c r="J116" s="214"/>
      <c r="K116" s="214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134</v>
      </c>
      <c r="AU116" s="223" t="s">
        <v>86</v>
      </c>
      <c r="AV116" s="15" t="s">
        <v>130</v>
      </c>
      <c r="AW116" s="15" t="s">
        <v>37</v>
      </c>
      <c r="AX116" s="15" t="s">
        <v>84</v>
      </c>
      <c r="AY116" s="223" t="s">
        <v>123</v>
      </c>
    </row>
    <row r="117" spans="1:65" s="2" customFormat="1" ht="24.2" customHeight="1">
      <c r="A117" s="34"/>
      <c r="B117" s="35"/>
      <c r="C117" s="173" t="s">
        <v>167</v>
      </c>
      <c r="D117" s="173" t="s">
        <v>125</v>
      </c>
      <c r="E117" s="174" t="s">
        <v>168</v>
      </c>
      <c r="F117" s="175" t="s">
        <v>169</v>
      </c>
      <c r="G117" s="176" t="s">
        <v>128</v>
      </c>
      <c r="H117" s="177">
        <v>12</v>
      </c>
      <c r="I117" s="178"/>
      <c r="J117" s="179">
        <f>ROUND(I117*H117,2)</f>
        <v>0</v>
      </c>
      <c r="K117" s="175" t="s">
        <v>129</v>
      </c>
      <c r="L117" s="39"/>
      <c r="M117" s="180" t="s">
        <v>19</v>
      </c>
      <c r="N117" s="181" t="s">
        <v>47</v>
      </c>
      <c r="O117" s="64"/>
      <c r="P117" s="182">
        <f>O117*H117</f>
        <v>0</v>
      </c>
      <c r="Q117" s="182">
        <v>2.0000000000000002E-5</v>
      </c>
      <c r="R117" s="182">
        <f>Q117*H117</f>
        <v>2.4000000000000003E-4</v>
      </c>
      <c r="S117" s="182">
        <v>0.161</v>
      </c>
      <c r="T117" s="183">
        <f>S117*H117</f>
        <v>1.9319999999999999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130</v>
      </c>
      <c r="AT117" s="184" t="s">
        <v>125</v>
      </c>
      <c r="AU117" s="184" t="s">
        <v>86</v>
      </c>
      <c r="AY117" s="17" t="s">
        <v>123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84</v>
      </c>
      <c r="BK117" s="185">
        <f>ROUND(I117*H117,2)</f>
        <v>0</v>
      </c>
      <c r="BL117" s="17" t="s">
        <v>130</v>
      </c>
      <c r="BM117" s="184" t="s">
        <v>170</v>
      </c>
    </row>
    <row r="118" spans="1:65" s="2" customFormat="1" ht="11.25">
      <c r="A118" s="34"/>
      <c r="B118" s="35"/>
      <c r="C118" s="36"/>
      <c r="D118" s="186" t="s">
        <v>132</v>
      </c>
      <c r="E118" s="36"/>
      <c r="F118" s="187" t="s">
        <v>171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132</v>
      </c>
      <c r="AU118" s="17" t="s">
        <v>86</v>
      </c>
    </row>
    <row r="119" spans="1:65" s="13" customFormat="1" ht="11.25">
      <c r="B119" s="191"/>
      <c r="C119" s="192"/>
      <c r="D119" s="193" t="s">
        <v>134</v>
      </c>
      <c r="E119" s="194" t="s">
        <v>19</v>
      </c>
      <c r="F119" s="195" t="s">
        <v>164</v>
      </c>
      <c r="G119" s="192"/>
      <c r="H119" s="194" t="s">
        <v>19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134</v>
      </c>
      <c r="AU119" s="201" t="s">
        <v>86</v>
      </c>
      <c r="AV119" s="13" t="s">
        <v>84</v>
      </c>
      <c r="AW119" s="13" t="s">
        <v>37</v>
      </c>
      <c r="AX119" s="13" t="s">
        <v>76</v>
      </c>
      <c r="AY119" s="201" t="s">
        <v>123</v>
      </c>
    </row>
    <row r="120" spans="1:65" s="14" customFormat="1" ht="11.25">
      <c r="B120" s="202"/>
      <c r="C120" s="203"/>
      <c r="D120" s="193" t="s">
        <v>134</v>
      </c>
      <c r="E120" s="204" t="s">
        <v>19</v>
      </c>
      <c r="F120" s="205" t="s">
        <v>165</v>
      </c>
      <c r="G120" s="203"/>
      <c r="H120" s="206">
        <v>12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134</v>
      </c>
      <c r="AU120" s="212" t="s">
        <v>86</v>
      </c>
      <c r="AV120" s="14" t="s">
        <v>86</v>
      </c>
      <c r="AW120" s="14" t="s">
        <v>37</v>
      </c>
      <c r="AX120" s="14" t="s">
        <v>84</v>
      </c>
      <c r="AY120" s="212" t="s">
        <v>123</v>
      </c>
    </row>
    <row r="121" spans="1:65" s="2" customFormat="1" ht="24.2" customHeight="1">
      <c r="A121" s="34"/>
      <c r="B121" s="35"/>
      <c r="C121" s="173" t="s">
        <v>172</v>
      </c>
      <c r="D121" s="173" t="s">
        <v>125</v>
      </c>
      <c r="E121" s="174" t="s">
        <v>173</v>
      </c>
      <c r="F121" s="175" t="s">
        <v>174</v>
      </c>
      <c r="G121" s="176" t="s">
        <v>175</v>
      </c>
      <c r="H121" s="177">
        <v>19</v>
      </c>
      <c r="I121" s="178"/>
      <c r="J121" s="179">
        <f>ROUND(I121*H121,2)</f>
        <v>0</v>
      </c>
      <c r="K121" s="175" t="s">
        <v>129</v>
      </c>
      <c r="L121" s="39"/>
      <c r="M121" s="180" t="s">
        <v>19</v>
      </c>
      <c r="N121" s="181" t="s">
        <v>47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0.20499999999999999</v>
      </c>
      <c r="T121" s="183">
        <f>S121*H121</f>
        <v>3.8949999999999996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130</v>
      </c>
      <c r="AT121" s="184" t="s">
        <v>125</v>
      </c>
      <c r="AU121" s="184" t="s">
        <v>86</v>
      </c>
      <c r="AY121" s="17" t="s">
        <v>123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84</v>
      </c>
      <c r="BK121" s="185">
        <f>ROUND(I121*H121,2)</f>
        <v>0</v>
      </c>
      <c r="BL121" s="17" t="s">
        <v>130</v>
      </c>
      <c r="BM121" s="184" t="s">
        <v>176</v>
      </c>
    </row>
    <row r="122" spans="1:65" s="2" customFormat="1" ht="11.25">
      <c r="A122" s="34"/>
      <c r="B122" s="35"/>
      <c r="C122" s="36"/>
      <c r="D122" s="186" t="s">
        <v>132</v>
      </c>
      <c r="E122" s="36"/>
      <c r="F122" s="187" t="s">
        <v>177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132</v>
      </c>
      <c r="AU122" s="17" t="s">
        <v>86</v>
      </c>
    </row>
    <row r="123" spans="1:65" s="14" customFormat="1" ht="11.25">
      <c r="B123" s="202"/>
      <c r="C123" s="203"/>
      <c r="D123" s="193" t="s">
        <v>134</v>
      </c>
      <c r="E123" s="204" t="s">
        <v>19</v>
      </c>
      <c r="F123" s="205" t="s">
        <v>178</v>
      </c>
      <c r="G123" s="203"/>
      <c r="H123" s="206">
        <v>19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134</v>
      </c>
      <c r="AU123" s="212" t="s">
        <v>86</v>
      </c>
      <c r="AV123" s="14" t="s">
        <v>86</v>
      </c>
      <c r="AW123" s="14" t="s">
        <v>37</v>
      </c>
      <c r="AX123" s="14" t="s">
        <v>84</v>
      </c>
      <c r="AY123" s="212" t="s">
        <v>123</v>
      </c>
    </row>
    <row r="124" spans="1:65" s="2" customFormat="1" ht="16.5" customHeight="1">
      <c r="A124" s="34"/>
      <c r="B124" s="35"/>
      <c r="C124" s="173" t="s">
        <v>179</v>
      </c>
      <c r="D124" s="173" t="s">
        <v>125</v>
      </c>
      <c r="E124" s="174" t="s">
        <v>180</v>
      </c>
      <c r="F124" s="175" t="s">
        <v>181</v>
      </c>
      <c r="G124" s="176" t="s">
        <v>182</v>
      </c>
      <c r="H124" s="177">
        <v>15.3</v>
      </c>
      <c r="I124" s="178"/>
      <c r="J124" s="179">
        <f>ROUND(I124*H124,2)</f>
        <v>0</v>
      </c>
      <c r="K124" s="175" t="s">
        <v>129</v>
      </c>
      <c r="L124" s="39"/>
      <c r="M124" s="180" t="s">
        <v>19</v>
      </c>
      <c r="N124" s="181" t="s">
        <v>47</v>
      </c>
      <c r="O124" s="64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130</v>
      </c>
      <c r="AT124" s="184" t="s">
        <v>125</v>
      </c>
      <c r="AU124" s="184" t="s">
        <v>86</v>
      </c>
      <c r="AY124" s="17" t="s">
        <v>123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84</v>
      </c>
      <c r="BK124" s="185">
        <f>ROUND(I124*H124,2)</f>
        <v>0</v>
      </c>
      <c r="BL124" s="17" t="s">
        <v>130</v>
      </c>
      <c r="BM124" s="184" t="s">
        <v>183</v>
      </c>
    </row>
    <row r="125" spans="1:65" s="2" customFormat="1" ht="11.25">
      <c r="A125" s="34"/>
      <c r="B125" s="35"/>
      <c r="C125" s="36"/>
      <c r="D125" s="186" t="s">
        <v>132</v>
      </c>
      <c r="E125" s="36"/>
      <c r="F125" s="187" t="s">
        <v>184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132</v>
      </c>
      <c r="AU125" s="17" t="s">
        <v>86</v>
      </c>
    </row>
    <row r="126" spans="1:65" s="13" customFormat="1" ht="11.25">
      <c r="B126" s="191"/>
      <c r="C126" s="192"/>
      <c r="D126" s="193" t="s">
        <v>134</v>
      </c>
      <c r="E126" s="194" t="s">
        <v>19</v>
      </c>
      <c r="F126" s="195" t="s">
        <v>185</v>
      </c>
      <c r="G126" s="192"/>
      <c r="H126" s="194" t="s">
        <v>19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134</v>
      </c>
      <c r="AU126" s="201" t="s">
        <v>86</v>
      </c>
      <c r="AV126" s="13" t="s">
        <v>84</v>
      </c>
      <c r="AW126" s="13" t="s">
        <v>37</v>
      </c>
      <c r="AX126" s="13" t="s">
        <v>76</v>
      </c>
      <c r="AY126" s="201" t="s">
        <v>123</v>
      </c>
    </row>
    <row r="127" spans="1:65" s="14" customFormat="1" ht="11.25">
      <c r="B127" s="202"/>
      <c r="C127" s="203"/>
      <c r="D127" s="193" t="s">
        <v>134</v>
      </c>
      <c r="E127" s="204" t="s">
        <v>19</v>
      </c>
      <c r="F127" s="205" t="s">
        <v>186</v>
      </c>
      <c r="G127" s="203"/>
      <c r="H127" s="206">
        <v>15.3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134</v>
      </c>
      <c r="AU127" s="212" t="s">
        <v>86</v>
      </c>
      <c r="AV127" s="14" t="s">
        <v>86</v>
      </c>
      <c r="AW127" s="14" t="s">
        <v>37</v>
      </c>
      <c r="AX127" s="14" t="s">
        <v>84</v>
      </c>
      <c r="AY127" s="212" t="s">
        <v>123</v>
      </c>
    </row>
    <row r="128" spans="1:65" s="2" customFormat="1" ht="24.2" customHeight="1">
      <c r="A128" s="34"/>
      <c r="B128" s="35"/>
      <c r="C128" s="173" t="s">
        <v>187</v>
      </c>
      <c r="D128" s="173" t="s">
        <v>125</v>
      </c>
      <c r="E128" s="174" t="s">
        <v>188</v>
      </c>
      <c r="F128" s="175" t="s">
        <v>189</v>
      </c>
      <c r="G128" s="176" t="s">
        <v>182</v>
      </c>
      <c r="H128" s="177">
        <v>3</v>
      </c>
      <c r="I128" s="178"/>
      <c r="J128" s="179">
        <f>ROUND(I128*H128,2)</f>
        <v>0</v>
      </c>
      <c r="K128" s="175" t="s">
        <v>129</v>
      </c>
      <c r="L128" s="39"/>
      <c r="M128" s="180" t="s">
        <v>19</v>
      </c>
      <c r="N128" s="181" t="s">
        <v>47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130</v>
      </c>
      <c r="AT128" s="184" t="s">
        <v>125</v>
      </c>
      <c r="AU128" s="184" t="s">
        <v>86</v>
      </c>
      <c r="AY128" s="17" t="s">
        <v>123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84</v>
      </c>
      <c r="BK128" s="185">
        <f>ROUND(I128*H128,2)</f>
        <v>0</v>
      </c>
      <c r="BL128" s="17" t="s">
        <v>130</v>
      </c>
      <c r="BM128" s="184" t="s">
        <v>190</v>
      </c>
    </row>
    <row r="129" spans="1:65" s="2" customFormat="1" ht="11.25">
      <c r="A129" s="34"/>
      <c r="B129" s="35"/>
      <c r="C129" s="36"/>
      <c r="D129" s="186" t="s">
        <v>132</v>
      </c>
      <c r="E129" s="36"/>
      <c r="F129" s="187" t="s">
        <v>191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132</v>
      </c>
      <c r="AU129" s="17" t="s">
        <v>86</v>
      </c>
    </row>
    <row r="130" spans="1:65" s="13" customFormat="1" ht="11.25">
      <c r="B130" s="191"/>
      <c r="C130" s="192"/>
      <c r="D130" s="193" t="s">
        <v>134</v>
      </c>
      <c r="E130" s="194" t="s">
        <v>19</v>
      </c>
      <c r="F130" s="195" t="s">
        <v>192</v>
      </c>
      <c r="G130" s="192"/>
      <c r="H130" s="194" t="s">
        <v>19</v>
      </c>
      <c r="I130" s="196"/>
      <c r="J130" s="192"/>
      <c r="K130" s="192"/>
      <c r="L130" s="197"/>
      <c r="M130" s="198"/>
      <c r="N130" s="199"/>
      <c r="O130" s="199"/>
      <c r="P130" s="199"/>
      <c r="Q130" s="199"/>
      <c r="R130" s="199"/>
      <c r="S130" s="199"/>
      <c r="T130" s="200"/>
      <c r="AT130" s="201" t="s">
        <v>134</v>
      </c>
      <c r="AU130" s="201" t="s">
        <v>86</v>
      </c>
      <c r="AV130" s="13" t="s">
        <v>84</v>
      </c>
      <c r="AW130" s="13" t="s">
        <v>37</v>
      </c>
      <c r="AX130" s="13" t="s">
        <v>76</v>
      </c>
      <c r="AY130" s="201" t="s">
        <v>123</v>
      </c>
    </row>
    <row r="131" spans="1:65" s="14" customFormat="1" ht="11.25">
      <c r="B131" s="202"/>
      <c r="C131" s="203"/>
      <c r="D131" s="193" t="s">
        <v>134</v>
      </c>
      <c r="E131" s="204" t="s">
        <v>19</v>
      </c>
      <c r="F131" s="205" t="s">
        <v>193</v>
      </c>
      <c r="G131" s="203"/>
      <c r="H131" s="206">
        <v>3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134</v>
      </c>
      <c r="AU131" s="212" t="s">
        <v>86</v>
      </c>
      <c r="AV131" s="14" t="s">
        <v>86</v>
      </c>
      <c r="AW131" s="14" t="s">
        <v>37</v>
      </c>
      <c r="AX131" s="14" t="s">
        <v>84</v>
      </c>
      <c r="AY131" s="212" t="s">
        <v>123</v>
      </c>
    </row>
    <row r="132" spans="1:65" s="2" customFormat="1" ht="21.75" customHeight="1">
      <c r="A132" s="34"/>
      <c r="B132" s="35"/>
      <c r="C132" s="173" t="s">
        <v>194</v>
      </c>
      <c r="D132" s="173" t="s">
        <v>125</v>
      </c>
      <c r="E132" s="174" t="s">
        <v>195</v>
      </c>
      <c r="F132" s="175" t="s">
        <v>196</v>
      </c>
      <c r="G132" s="176" t="s">
        <v>128</v>
      </c>
      <c r="H132" s="177">
        <v>6</v>
      </c>
      <c r="I132" s="178"/>
      <c r="J132" s="179">
        <f>ROUND(I132*H132,2)</f>
        <v>0</v>
      </c>
      <c r="K132" s="175" t="s">
        <v>129</v>
      </c>
      <c r="L132" s="39"/>
      <c r="M132" s="180" t="s">
        <v>19</v>
      </c>
      <c r="N132" s="181" t="s">
        <v>47</v>
      </c>
      <c r="O132" s="64"/>
      <c r="P132" s="182">
        <f>O132*H132</f>
        <v>0</v>
      </c>
      <c r="Q132" s="182">
        <v>8.4000000000000003E-4</v>
      </c>
      <c r="R132" s="182">
        <f>Q132*H132</f>
        <v>5.0400000000000002E-3</v>
      </c>
      <c r="S132" s="182">
        <v>0</v>
      </c>
      <c r="T132" s="18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4" t="s">
        <v>130</v>
      </c>
      <c r="AT132" s="184" t="s">
        <v>125</v>
      </c>
      <c r="AU132" s="184" t="s">
        <v>86</v>
      </c>
      <c r="AY132" s="17" t="s">
        <v>123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7" t="s">
        <v>84</v>
      </c>
      <c r="BK132" s="185">
        <f>ROUND(I132*H132,2)</f>
        <v>0</v>
      </c>
      <c r="BL132" s="17" t="s">
        <v>130</v>
      </c>
      <c r="BM132" s="184" t="s">
        <v>197</v>
      </c>
    </row>
    <row r="133" spans="1:65" s="2" customFormat="1" ht="11.25">
      <c r="A133" s="34"/>
      <c r="B133" s="35"/>
      <c r="C133" s="36"/>
      <c r="D133" s="186" t="s">
        <v>132</v>
      </c>
      <c r="E133" s="36"/>
      <c r="F133" s="187" t="s">
        <v>198</v>
      </c>
      <c r="G133" s="36"/>
      <c r="H133" s="36"/>
      <c r="I133" s="188"/>
      <c r="J133" s="36"/>
      <c r="K133" s="36"/>
      <c r="L133" s="39"/>
      <c r="M133" s="189"/>
      <c r="N133" s="190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132</v>
      </c>
      <c r="AU133" s="17" t="s">
        <v>86</v>
      </c>
    </row>
    <row r="134" spans="1:65" s="13" customFormat="1" ht="11.25">
      <c r="B134" s="191"/>
      <c r="C134" s="192"/>
      <c r="D134" s="193" t="s">
        <v>134</v>
      </c>
      <c r="E134" s="194" t="s">
        <v>19</v>
      </c>
      <c r="F134" s="195" t="s">
        <v>192</v>
      </c>
      <c r="G134" s="192"/>
      <c r="H134" s="194" t="s">
        <v>19</v>
      </c>
      <c r="I134" s="196"/>
      <c r="J134" s="192"/>
      <c r="K134" s="192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134</v>
      </c>
      <c r="AU134" s="201" t="s">
        <v>86</v>
      </c>
      <c r="AV134" s="13" t="s">
        <v>84</v>
      </c>
      <c r="AW134" s="13" t="s">
        <v>37</v>
      </c>
      <c r="AX134" s="13" t="s">
        <v>76</v>
      </c>
      <c r="AY134" s="201" t="s">
        <v>123</v>
      </c>
    </row>
    <row r="135" spans="1:65" s="14" customFormat="1" ht="11.25">
      <c r="B135" s="202"/>
      <c r="C135" s="203"/>
      <c r="D135" s="193" t="s">
        <v>134</v>
      </c>
      <c r="E135" s="204" t="s">
        <v>19</v>
      </c>
      <c r="F135" s="205" t="s">
        <v>199</v>
      </c>
      <c r="G135" s="203"/>
      <c r="H135" s="206">
        <v>6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134</v>
      </c>
      <c r="AU135" s="212" t="s">
        <v>86</v>
      </c>
      <c r="AV135" s="14" t="s">
        <v>86</v>
      </c>
      <c r="AW135" s="14" t="s">
        <v>37</v>
      </c>
      <c r="AX135" s="14" t="s">
        <v>84</v>
      </c>
      <c r="AY135" s="212" t="s">
        <v>123</v>
      </c>
    </row>
    <row r="136" spans="1:65" s="2" customFormat="1" ht="24.2" customHeight="1">
      <c r="A136" s="34"/>
      <c r="B136" s="35"/>
      <c r="C136" s="173" t="s">
        <v>8</v>
      </c>
      <c r="D136" s="173" t="s">
        <v>125</v>
      </c>
      <c r="E136" s="174" t="s">
        <v>200</v>
      </c>
      <c r="F136" s="175" t="s">
        <v>201</v>
      </c>
      <c r="G136" s="176" t="s">
        <v>128</v>
      </c>
      <c r="H136" s="177">
        <v>6</v>
      </c>
      <c r="I136" s="178"/>
      <c r="J136" s="179">
        <f>ROUND(I136*H136,2)</f>
        <v>0</v>
      </c>
      <c r="K136" s="175" t="s">
        <v>129</v>
      </c>
      <c r="L136" s="39"/>
      <c r="M136" s="180" t="s">
        <v>19</v>
      </c>
      <c r="N136" s="181" t="s">
        <v>47</v>
      </c>
      <c r="O136" s="64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130</v>
      </c>
      <c r="AT136" s="184" t="s">
        <v>125</v>
      </c>
      <c r="AU136" s="184" t="s">
        <v>86</v>
      </c>
      <c r="AY136" s="17" t="s">
        <v>123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84</v>
      </c>
      <c r="BK136" s="185">
        <f>ROUND(I136*H136,2)</f>
        <v>0</v>
      </c>
      <c r="BL136" s="17" t="s">
        <v>130</v>
      </c>
      <c r="BM136" s="184" t="s">
        <v>202</v>
      </c>
    </row>
    <row r="137" spans="1:65" s="2" customFormat="1" ht="11.25">
      <c r="A137" s="34"/>
      <c r="B137" s="35"/>
      <c r="C137" s="36"/>
      <c r="D137" s="186" t="s">
        <v>132</v>
      </c>
      <c r="E137" s="36"/>
      <c r="F137" s="187" t="s">
        <v>203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132</v>
      </c>
      <c r="AU137" s="17" t="s">
        <v>86</v>
      </c>
    </row>
    <row r="138" spans="1:65" s="2" customFormat="1" ht="37.9" customHeight="1">
      <c r="A138" s="34"/>
      <c r="B138" s="35"/>
      <c r="C138" s="173" t="s">
        <v>204</v>
      </c>
      <c r="D138" s="173" t="s">
        <v>125</v>
      </c>
      <c r="E138" s="174" t="s">
        <v>205</v>
      </c>
      <c r="F138" s="175" t="s">
        <v>206</v>
      </c>
      <c r="G138" s="176" t="s">
        <v>182</v>
      </c>
      <c r="H138" s="177">
        <v>16.3</v>
      </c>
      <c r="I138" s="178"/>
      <c r="J138" s="179">
        <f>ROUND(I138*H138,2)</f>
        <v>0</v>
      </c>
      <c r="K138" s="175" t="s">
        <v>129</v>
      </c>
      <c r="L138" s="39"/>
      <c r="M138" s="180" t="s">
        <v>19</v>
      </c>
      <c r="N138" s="181" t="s">
        <v>47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130</v>
      </c>
      <c r="AT138" s="184" t="s">
        <v>125</v>
      </c>
      <c r="AU138" s="184" t="s">
        <v>86</v>
      </c>
      <c r="AY138" s="17" t="s">
        <v>123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84</v>
      </c>
      <c r="BK138" s="185">
        <f>ROUND(I138*H138,2)</f>
        <v>0</v>
      </c>
      <c r="BL138" s="17" t="s">
        <v>130</v>
      </c>
      <c r="BM138" s="184" t="s">
        <v>207</v>
      </c>
    </row>
    <row r="139" spans="1:65" s="2" customFormat="1" ht="11.25">
      <c r="A139" s="34"/>
      <c r="B139" s="35"/>
      <c r="C139" s="36"/>
      <c r="D139" s="186" t="s">
        <v>132</v>
      </c>
      <c r="E139" s="36"/>
      <c r="F139" s="187" t="s">
        <v>208</v>
      </c>
      <c r="G139" s="36"/>
      <c r="H139" s="36"/>
      <c r="I139" s="188"/>
      <c r="J139" s="36"/>
      <c r="K139" s="36"/>
      <c r="L139" s="39"/>
      <c r="M139" s="189"/>
      <c r="N139" s="190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132</v>
      </c>
      <c r="AU139" s="17" t="s">
        <v>86</v>
      </c>
    </row>
    <row r="140" spans="1:65" s="14" customFormat="1" ht="11.25">
      <c r="B140" s="202"/>
      <c r="C140" s="203"/>
      <c r="D140" s="193" t="s">
        <v>134</v>
      </c>
      <c r="E140" s="204" t="s">
        <v>19</v>
      </c>
      <c r="F140" s="205" t="s">
        <v>209</v>
      </c>
      <c r="G140" s="203"/>
      <c r="H140" s="206">
        <v>16.3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134</v>
      </c>
      <c r="AU140" s="212" t="s">
        <v>86</v>
      </c>
      <c r="AV140" s="14" t="s">
        <v>86</v>
      </c>
      <c r="AW140" s="14" t="s">
        <v>37</v>
      </c>
      <c r="AX140" s="14" t="s">
        <v>84</v>
      </c>
      <c r="AY140" s="212" t="s">
        <v>123</v>
      </c>
    </row>
    <row r="141" spans="1:65" s="2" customFormat="1" ht="24.2" customHeight="1">
      <c r="A141" s="34"/>
      <c r="B141" s="35"/>
      <c r="C141" s="173" t="s">
        <v>210</v>
      </c>
      <c r="D141" s="173" t="s">
        <v>125</v>
      </c>
      <c r="E141" s="174" t="s">
        <v>211</v>
      </c>
      <c r="F141" s="175" t="s">
        <v>212</v>
      </c>
      <c r="G141" s="176" t="s">
        <v>213</v>
      </c>
      <c r="H141" s="177">
        <v>29.34</v>
      </c>
      <c r="I141" s="178"/>
      <c r="J141" s="179">
        <f>ROUND(I141*H141,2)</f>
        <v>0</v>
      </c>
      <c r="K141" s="175" t="s">
        <v>129</v>
      </c>
      <c r="L141" s="39"/>
      <c r="M141" s="180" t="s">
        <v>19</v>
      </c>
      <c r="N141" s="181" t="s">
        <v>47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130</v>
      </c>
      <c r="AT141" s="184" t="s">
        <v>125</v>
      </c>
      <c r="AU141" s="184" t="s">
        <v>86</v>
      </c>
      <c r="AY141" s="17" t="s">
        <v>123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84</v>
      </c>
      <c r="BK141" s="185">
        <f>ROUND(I141*H141,2)</f>
        <v>0</v>
      </c>
      <c r="BL141" s="17" t="s">
        <v>130</v>
      </c>
      <c r="BM141" s="184" t="s">
        <v>214</v>
      </c>
    </row>
    <row r="142" spans="1:65" s="2" customFormat="1" ht="11.25">
      <c r="A142" s="34"/>
      <c r="B142" s="35"/>
      <c r="C142" s="36"/>
      <c r="D142" s="186" t="s">
        <v>132</v>
      </c>
      <c r="E142" s="36"/>
      <c r="F142" s="187" t="s">
        <v>215</v>
      </c>
      <c r="G142" s="36"/>
      <c r="H142" s="36"/>
      <c r="I142" s="188"/>
      <c r="J142" s="36"/>
      <c r="K142" s="36"/>
      <c r="L142" s="39"/>
      <c r="M142" s="189"/>
      <c r="N142" s="190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132</v>
      </c>
      <c r="AU142" s="17" t="s">
        <v>86</v>
      </c>
    </row>
    <row r="143" spans="1:65" s="14" customFormat="1" ht="11.25">
      <c r="B143" s="202"/>
      <c r="C143" s="203"/>
      <c r="D143" s="193" t="s">
        <v>134</v>
      </c>
      <c r="E143" s="203"/>
      <c r="F143" s="205" t="s">
        <v>216</v>
      </c>
      <c r="G143" s="203"/>
      <c r="H143" s="206">
        <v>29.34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134</v>
      </c>
      <c r="AU143" s="212" t="s">
        <v>86</v>
      </c>
      <c r="AV143" s="14" t="s">
        <v>86</v>
      </c>
      <c r="AW143" s="14" t="s">
        <v>4</v>
      </c>
      <c r="AX143" s="14" t="s">
        <v>84</v>
      </c>
      <c r="AY143" s="212" t="s">
        <v>123</v>
      </c>
    </row>
    <row r="144" spans="1:65" s="2" customFormat="1" ht="24.2" customHeight="1">
      <c r="A144" s="34"/>
      <c r="B144" s="35"/>
      <c r="C144" s="173" t="s">
        <v>217</v>
      </c>
      <c r="D144" s="173" t="s">
        <v>125</v>
      </c>
      <c r="E144" s="174" t="s">
        <v>218</v>
      </c>
      <c r="F144" s="175" t="s">
        <v>219</v>
      </c>
      <c r="G144" s="176" t="s">
        <v>182</v>
      </c>
      <c r="H144" s="177">
        <v>2</v>
      </c>
      <c r="I144" s="178"/>
      <c r="J144" s="179">
        <f>ROUND(I144*H144,2)</f>
        <v>0</v>
      </c>
      <c r="K144" s="175" t="s">
        <v>129</v>
      </c>
      <c r="L144" s="39"/>
      <c r="M144" s="180" t="s">
        <v>19</v>
      </c>
      <c r="N144" s="181" t="s">
        <v>47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130</v>
      </c>
      <c r="AT144" s="184" t="s">
        <v>125</v>
      </c>
      <c r="AU144" s="184" t="s">
        <v>86</v>
      </c>
      <c r="AY144" s="17" t="s">
        <v>123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84</v>
      </c>
      <c r="BK144" s="185">
        <f>ROUND(I144*H144,2)</f>
        <v>0</v>
      </c>
      <c r="BL144" s="17" t="s">
        <v>130</v>
      </c>
      <c r="BM144" s="184" t="s">
        <v>220</v>
      </c>
    </row>
    <row r="145" spans="1:65" s="2" customFormat="1" ht="11.25">
      <c r="A145" s="34"/>
      <c r="B145" s="35"/>
      <c r="C145" s="36"/>
      <c r="D145" s="186" t="s">
        <v>132</v>
      </c>
      <c r="E145" s="36"/>
      <c r="F145" s="187" t="s">
        <v>221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132</v>
      </c>
      <c r="AU145" s="17" t="s">
        <v>86</v>
      </c>
    </row>
    <row r="146" spans="1:65" s="13" customFormat="1" ht="11.25">
      <c r="B146" s="191"/>
      <c r="C146" s="192"/>
      <c r="D146" s="193" t="s">
        <v>134</v>
      </c>
      <c r="E146" s="194" t="s">
        <v>19</v>
      </c>
      <c r="F146" s="195" t="s">
        <v>192</v>
      </c>
      <c r="G146" s="192"/>
      <c r="H146" s="194" t="s">
        <v>19</v>
      </c>
      <c r="I146" s="196"/>
      <c r="J146" s="192"/>
      <c r="K146" s="192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134</v>
      </c>
      <c r="AU146" s="201" t="s">
        <v>86</v>
      </c>
      <c r="AV146" s="13" t="s">
        <v>84</v>
      </c>
      <c r="AW146" s="13" t="s">
        <v>37</v>
      </c>
      <c r="AX146" s="13" t="s">
        <v>76</v>
      </c>
      <c r="AY146" s="201" t="s">
        <v>123</v>
      </c>
    </row>
    <row r="147" spans="1:65" s="14" customFormat="1" ht="11.25">
      <c r="B147" s="202"/>
      <c r="C147" s="203"/>
      <c r="D147" s="193" t="s">
        <v>134</v>
      </c>
      <c r="E147" s="204" t="s">
        <v>19</v>
      </c>
      <c r="F147" s="205" t="s">
        <v>222</v>
      </c>
      <c r="G147" s="203"/>
      <c r="H147" s="206">
        <v>2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134</v>
      </c>
      <c r="AU147" s="212" t="s">
        <v>86</v>
      </c>
      <c r="AV147" s="14" t="s">
        <v>86</v>
      </c>
      <c r="AW147" s="14" t="s">
        <v>37</v>
      </c>
      <c r="AX147" s="14" t="s">
        <v>84</v>
      </c>
      <c r="AY147" s="212" t="s">
        <v>123</v>
      </c>
    </row>
    <row r="148" spans="1:65" s="2" customFormat="1" ht="37.9" customHeight="1">
      <c r="A148" s="34"/>
      <c r="B148" s="35"/>
      <c r="C148" s="173" t="s">
        <v>223</v>
      </c>
      <c r="D148" s="173" t="s">
        <v>125</v>
      </c>
      <c r="E148" s="174" t="s">
        <v>224</v>
      </c>
      <c r="F148" s="175" t="s">
        <v>225</v>
      </c>
      <c r="G148" s="176" t="s">
        <v>182</v>
      </c>
      <c r="H148" s="177">
        <v>0.8</v>
      </c>
      <c r="I148" s="178"/>
      <c r="J148" s="179">
        <f>ROUND(I148*H148,2)</f>
        <v>0</v>
      </c>
      <c r="K148" s="175" t="s">
        <v>129</v>
      </c>
      <c r="L148" s="39"/>
      <c r="M148" s="180" t="s">
        <v>19</v>
      </c>
      <c r="N148" s="181" t="s">
        <v>47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130</v>
      </c>
      <c r="AT148" s="184" t="s">
        <v>125</v>
      </c>
      <c r="AU148" s="184" t="s">
        <v>86</v>
      </c>
      <c r="AY148" s="17" t="s">
        <v>123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84</v>
      </c>
      <c r="BK148" s="185">
        <f>ROUND(I148*H148,2)</f>
        <v>0</v>
      </c>
      <c r="BL148" s="17" t="s">
        <v>130</v>
      </c>
      <c r="BM148" s="184" t="s">
        <v>226</v>
      </c>
    </row>
    <row r="149" spans="1:65" s="2" customFormat="1" ht="11.25">
      <c r="A149" s="34"/>
      <c r="B149" s="35"/>
      <c r="C149" s="36"/>
      <c r="D149" s="186" t="s">
        <v>132</v>
      </c>
      <c r="E149" s="36"/>
      <c r="F149" s="187" t="s">
        <v>227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132</v>
      </c>
      <c r="AU149" s="17" t="s">
        <v>86</v>
      </c>
    </row>
    <row r="150" spans="1:65" s="13" customFormat="1" ht="11.25">
      <c r="B150" s="191"/>
      <c r="C150" s="192"/>
      <c r="D150" s="193" t="s">
        <v>134</v>
      </c>
      <c r="E150" s="194" t="s">
        <v>19</v>
      </c>
      <c r="F150" s="195" t="s">
        <v>192</v>
      </c>
      <c r="G150" s="192"/>
      <c r="H150" s="194" t="s">
        <v>19</v>
      </c>
      <c r="I150" s="196"/>
      <c r="J150" s="192"/>
      <c r="K150" s="192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134</v>
      </c>
      <c r="AU150" s="201" t="s">
        <v>86</v>
      </c>
      <c r="AV150" s="13" t="s">
        <v>84</v>
      </c>
      <c r="AW150" s="13" t="s">
        <v>37</v>
      </c>
      <c r="AX150" s="13" t="s">
        <v>76</v>
      </c>
      <c r="AY150" s="201" t="s">
        <v>123</v>
      </c>
    </row>
    <row r="151" spans="1:65" s="14" customFormat="1" ht="11.25">
      <c r="B151" s="202"/>
      <c r="C151" s="203"/>
      <c r="D151" s="193" t="s">
        <v>134</v>
      </c>
      <c r="E151" s="204" t="s">
        <v>19</v>
      </c>
      <c r="F151" s="205" t="s">
        <v>228</v>
      </c>
      <c r="G151" s="203"/>
      <c r="H151" s="206">
        <v>0.8</v>
      </c>
      <c r="I151" s="207"/>
      <c r="J151" s="203"/>
      <c r="K151" s="203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134</v>
      </c>
      <c r="AU151" s="212" t="s">
        <v>86</v>
      </c>
      <c r="AV151" s="14" t="s">
        <v>86</v>
      </c>
      <c r="AW151" s="14" t="s">
        <v>37</v>
      </c>
      <c r="AX151" s="14" t="s">
        <v>84</v>
      </c>
      <c r="AY151" s="212" t="s">
        <v>123</v>
      </c>
    </row>
    <row r="152" spans="1:65" s="2" customFormat="1" ht="16.5" customHeight="1">
      <c r="A152" s="34"/>
      <c r="B152" s="35"/>
      <c r="C152" s="224" t="s">
        <v>229</v>
      </c>
      <c r="D152" s="224" t="s">
        <v>230</v>
      </c>
      <c r="E152" s="225" t="s">
        <v>231</v>
      </c>
      <c r="F152" s="226" t="s">
        <v>232</v>
      </c>
      <c r="G152" s="227" t="s">
        <v>213</v>
      </c>
      <c r="H152" s="228">
        <v>1.44</v>
      </c>
      <c r="I152" s="229"/>
      <c r="J152" s="230">
        <f>ROUND(I152*H152,2)</f>
        <v>0</v>
      </c>
      <c r="K152" s="226" t="s">
        <v>129</v>
      </c>
      <c r="L152" s="231"/>
      <c r="M152" s="232" t="s">
        <v>19</v>
      </c>
      <c r="N152" s="233" t="s">
        <v>47</v>
      </c>
      <c r="O152" s="64"/>
      <c r="P152" s="182">
        <f>O152*H152</f>
        <v>0</v>
      </c>
      <c r="Q152" s="182">
        <v>1</v>
      </c>
      <c r="R152" s="182">
        <f>Q152*H152</f>
        <v>1.44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172</v>
      </c>
      <c r="AT152" s="184" t="s">
        <v>230</v>
      </c>
      <c r="AU152" s="184" t="s">
        <v>86</v>
      </c>
      <c r="AY152" s="17" t="s">
        <v>123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84</v>
      </c>
      <c r="BK152" s="185">
        <f>ROUND(I152*H152,2)</f>
        <v>0</v>
      </c>
      <c r="BL152" s="17" t="s">
        <v>130</v>
      </c>
      <c r="BM152" s="184" t="s">
        <v>233</v>
      </c>
    </row>
    <row r="153" spans="1:65" s="14" customFormat="1" ht="11.25">
      <c r="B153" s="202"/>
      <c r="C153" s="203"/>
      <c r="D153" s="193" t="s">
        <v>134</v>
      </c>
      <c r="E153" s="204" t="s">
        <v>19</v>
      </c>
      <c r="F153" s="205" t="s">
        <v>234</v>
      </c>
      <c r="G153" s="203"/>
      <c r="H153" s="206">
        <v>0.8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134</v>
      </c>
      <c r="AU153" s="212" t="s">
        <v>86</v>
      </c>
      <c r="AV153" s="14" t="s">
        <v>86</v>
      </c>
      <c r="AW153" s="14" t="s">
        <v>37</v>
      </c>
      <c r="AX153" s="14" t="s">
        <v>84</v>
      </c>
      <c r="AY153" s="212" t="s">
        <v>123</v>
      </c>
    </row>
    <row r="154" spans="1:65" s="14" customFormat="1" ht="11.25">
      <c r="B154" s="202"/>
      <c r="C154" s="203"/>
      <c r="D154" s="193" t="s">
        <v>134</v>
      </c>
      <c r="E154" s="203"/>
      <c r="F154" s="205" t="s">
        <v>235</v>
      </c>
      <c r="G154" s="203"/>
      <c r="H154" s="206">
        <v>1.44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134</v>
      </c>
      <c r="AU154" s="212" t="s">
        <v>86</v>
      </c>
      <c r="AV154" s="14" t="s">
        <v>86</v>
      </c>
      <c r="AW154" s="14" t="s">
        <v>4</v>
      </c>
      <c r="AX154" s="14" t="s">
        <v>84</v>
      </c>
      <c r="AY154" s="212" t="s">
        <v>123</v>
      </c>
    </row>
    <row r="155" spans="1:65" s="2" customFormat="1" ht="21.75" customHeight="1">
      <c r="A155" s="34"/>
      <c r="B155" s="35"/>
      <c r="C155" s="173" t="s">
        <v>236</v>
      </c>
      <c r="D155" s="173" t="s">
        <v>125</v>
      </c>
      <c r="E155" s="174" t="s">
        <v>237</v>
      </c>
      <c r="F155" s="175" t="s">
        <v>238</v>
      </c>
      <c r="G155" s="176" t="s">
        <v>128</v>
      </c>
      <c r="H155" s="177">
        <v>51</v>
      </c>
      <c r="I155" s="178"/>
      <c r="J155" s="179">
        <f>ROUND(I155*H155,2)</f>
        <v>0</v>
      </c>
      <c r="K155" s="175" t="s">
        <v>129</v>
      </c>
      <c r="L155" s="39"/>
      <c r="M155" s="180" t="s">
        <v>19</v>
      </c>
      <c r="N155" s="181" t="s">
        <v>47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130</v>
      </c>
      <c r="AT155" s="184" t="s">
        <v>125</v>
      </c>
      <c r="AU155" s="184" t="s">
        <v>86</v>
      </c>
      <c r="AY155" s="17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84</v>
      </c>
      <c r="BK155" s="185">
        <f>ROUND(I155*H155,2)</f>
        <v>0</v>
      </c>
      <c r="BL155" s="17" t="s">
        <v>130</v>
      </c>
      <c r="BM155" s="184" t="s">
        <v>239</v>
      </c>
    </row>
    <row r="156" spans="1:65" s="2" customFormat="1" ht="11.25">
      <c r="A156" s="34"/>
      <c r="B156" s="35"/>
      <c r="C156" s="36"/>
      <c r="D156" s="186" t="s">
        <v>132</v>
      </c>
      <c r="E156" s="36"/>
      <c r="F156" s="187" t="s">
        <v>240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132</v>
      </c>
      <c r="AU156" s="17" t="s">
        <v>86</v>
      </c>
    </row>
    <row r="157" spans="1:65" s="12" customFormat="1" ht="22.9" customHeight="1">
      <c r="B157" s="157"/>
      <c r="C157" s="158"/>
      <c r="D157" s="159" t="s">
        <v>75</v>
      </c>
      <c r="E157" s="171" t="s">
        <v>130</v>
      </c>
      <c r="F157" s="171" t="s">
        <v>241</v>
      </c>
      <c r="G157" s="158"/>
      <c r="H157" s="158"/>
      <c r="I157" s="161"/>
      <c r="J157" s="172">
        <f>BK157</f>
        <v>0</v>
      </c>
      <c r="K157" s="158"/>
      <c r="L157" s="163"/>
      <c r="M157" s="164"/>
      <c r="N157" s="165"/>
      <c r="O157" s="165"/>
      <c r="P157" s="166">
        <f>SUM(P158:P161)</f>
        <v>0</v>
      </c>
      <c r="Q157" s="165"/>
      <c r="R157" s="166">
        <f>SUM(R158:R161)</f>
        <v>0</v>
      </c>
      <c r="S157" s="165"/>
      <c r="T157" s="167">
        <f>SUM(T158:T161)</f>
        <v>0</v>
      </c>
      <c r="AR157" s="168" t="s">
        <v>84</v>
      </c>
      <c r="AT157" s="169" t="s">
        <v>75</v>
      </c>
      <c r="AU157" s="169" t="s">
        <v>84</v>
      </c>
      <c r="AY157" s="168" t="s">
        <v>123</v>
      </c>
      <c r="BK157" s="170">
        <f>SUM(BK158:BK161)</f>
        <v>0</v>
      </c>
    </row>
    <row r="158" spans="1:65" s="2" customFormat="1" ht="16.5" customHeight="1">
      <c r="A158" s="34"/>
      <c r="B158" s="35"/>
      <c r="C158" s="173" t="s">
        <v>242</v>
      </c>
      <c r="D158" s="173" t="s">
        <v>125</v>
      </c>
      <c r="E158" s="174" t="s">
        <v>243</v>
      </c>
      <c r="F158" s="175" t="s">
        <v>244</v>
      </c>
      <c r="G158" s="176" t="s">
        <v>182</v>
      </c>
      <c r="H158" s="177">
        <v>0.2</v>
      </c>
      <c r="I158" s="178"/>
      <c r="J158" s="179">
        <f>ROUND(I158*H158,2)</f>
        <v>0</v>
      </c>
      <c r="K158" s="175" t="s">
        <v>129</v>
      </c>
      <c r="L158" s="39"/>
      <c r="M158" s="180" t="s">
        <v>19</v>
      </c>
      <c r="N158" s="181" t="s">
        <v>47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130</v>
      </c>
      <c r="AT158" s="184" t="s">
        <v>125</v>
      </c>
      <c r="AU158" s="184" t="s">
        <v>86</v>
      </c>
      <c r="AY158" s="17" t="s">
        <v>123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84</v>
      </c>
      <c r="BK158" s="185">
        <f>ROUND(I158*H158,2)</f>
        <v>0</v>
      </c>
      <c r="BL158" s="17" t="s">
        <v>130</v>
      </c>
      <c r="BM158" s="184" t="s">
        <v>245</v>
      </c>
    </row>
    <row r="159" spans="1:65" s="2" customFormat="1" ht="11.25">
      <c r="A159" s="34"/>
      <c r="B159" s="35"/>
      <c r="C159" s="36"/>
      <c r="D159" s="186" t="s">
        <v>132</v>
      </c>
      <c r="E159" s="36"/>
      <c r="F159" s="187" t="s">
        <v>246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132</v>
      </c>
      <c r="AU159" s="17" t="s">
        <v>86</v>
      </c>
    </row>
    <row r="160" spans="1:65" s="13" customFormat="1" ht="11.25">
      <c r="B160" s="191"/>
      <c r="C160" s="192"/>
      <c r="D160" s="193" t="s">
        <v>134</v>
      </c>
      <c r="E160" s="194" t="s">
        <v>19</v>
      </c>
      <c r="F160" s="195" t="s">
        <v>192</v>
      </c>
      <c r="G160" s="192"/>
      <c r="H160" s="194" t="s">
        <v>19</v>
      </c>
      <c r="I160" s="196"/>
      <c r="J160" s="192"/>
      <c r="K160" s="192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134</v>
      </c>
      <c r="AU160" s="201" t="s">
        <v>86</v>
      </c>
      <c r="AV160" s="13" t="s">
        <v>84</v>
      </c>
      <c r="AW160" s="13" t="s">
        <v>37</v>
      </c>
      <c r="AX160" s="13" t="s">
        <v>76</v>
      </c>
      <c r="AY160" s="201" t="s">
        <v>123</v>
      </c>
    </row>
    <row r="161" spans="1:65" s="14" customFormat="1" ht="11.25">
      <c r="B161" s="202"/>
      <c r="C161" s="203"/>
      <c r="D161" s="193" t="s">
        <v>134</v>
      </c>
      <c r="E161" s="204" t="s">
        <v>19</v>
      </c>
      <c r="F161" s="205" t="s">
        <v>247</v>
      </c>
      <c r="G161" s="203"/>
      <c r="H161" s="206">
        <v>0.2</v>
      </c>
      <c r="I161" s="207"/>
      <c r="J161" s="203"/>
      <c r="K161" s="203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134</v>
      </c>
      <c r="AU161" s="212" t="s">
        <v>86</v>
      </c>
      <c r="AV161" s="14" t="s">
        <v>86</v>
      </c>
      <c r="AW161" s="14" t="s">
        <v>37</v>
      </c>
      <c r="AX161" s="14" t="s">
        <v>84</v>
      </c>
      <c r="AY161" s="212" t="s">
        <v>123</v>
      </c>
    </row>
    <row r="162" spans="1:65" s="12" customFormat="1" ht="22.9" customHeight="1">
      <c r="B162" s="157"/>
      <c r="C162" s="158"/>
      <c r="D162" s="159" t="s">
        <v>75</v>
      </c>
      <c r="E162" s="171" t="s">
        <v>154</v>
      </c>
      <c r="F162" s="171" t="s">
        <v>248</v>
      </c>
      <c r="G162" s="158"/>
      <c r="H162" s="158"/>
      <c r="I162" s="161"/>
      <c r="J162" s="172">
        <f>BK162</f>
        <v>0</v>
      </c>
      <c r="K162" s="158"/>
      <c r="L162" s="163"/>
      <c r="M162" s="164"/>
      <c r="N162" s="165"/>
      <c r="O162" s="165"/>
      <c r="P162" s="166">
        <f>SUM(P163:P208)</f>
        <v>0</v>
      </c>
      <c r="Q162" s="165"/>
      <c r="R162" s="166">
        <f>SUM(R163:R208)</f>
        <v>11.334821999999999</v>
      </c>
      <c r="S162" s="165"/>
      <c r="T162" s="167">
        <f>SUM(T163:T208)</f>
        <v>0</v>
      </c>
      <c r="AR162" s="168" t="s">
        <v>84</v>
      </c>
      <c r="AT162" s="169" t="s">
        <v>75</v>
      </c>
      <c r="AU162" s="169" t="s">
        <v>84</v>
      </c>
      <c r="AY162" s="168" t="s">
        <v>123</v>
      </c>
      <c r="BK162" s="170">
        <f>SUM(BK163:BK208)</f>
        <v>0</v>
      </c>
    </row>
    <row r="163" spans="1:65" s="2" customFormat="1" ht="21.75" customHeight="1">
      <c r="A163" s="34"/>
      <c r="B163" s="35"/>
      <c r="C163" s="173" t="s">
        <v>249</v>
      </c>
      <c r="D163" s="173" t="s">
        <v>125</v>
      </c>
      <c r="E163" s="174" t="s">
        <v>250</v>
      </c>
      <c r="F163" s="175" t="s">
        <v>251</v>
      </c>
      <c r="G163" s="176" t="s">
        <v>128</v>
      </c>
      <c r="H163" s="177">
        <v>48</v>
      </c>
      <c r="I163" s="178"/>
      <c r="J163" s="179">
        <f>ROUND(I163*H163,2)</f>
        <v>0</v>
      </c>
      <c r="K163" s="175" t="s">
        <v>129</v>
      </c>
      <c r="L163" s="39"/>
      <c r="M163" s="180" t="s">
        <v>19</v>
      </c>
      <c r="N163" s="181" t="s">
        <v>47</v>
      </c>
      <c r="O163" s="64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130</v>
      </c>
      <c r="AT163" s="184" t="s">
        <v>125</v>
      </c>
      <c r="AU163" s="184" t="s">
        <v>86</v>
      </c>
      <c r="AY163" s="17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84</v>
      </c>
      <c r="BK163" s="185">
        <f>ROUND(I163*H163,2)</f>
        <v>0</v>
      </c>
      <c r="BL163" s="17" t="s">
        <v>130</v>
      </c>
      <c r="BM163" s="184" t="s">
        <v>252</v>
      </c>
    </row>
    <row r="164" spans="1:65" s="2" customFormat="1" ht="11.25">
      <c r="A164" s="34"/>
      <c r="B164" s="35"/>
      <c r="C164" s="36"/>
      <c r="D164" s="186" t="s">
        <v>132</v>
      </c>
      <c r="E164" s="36"/>
      <c r="F164" s="187" t="s">
        <v>253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132</v>
      </c>
      <c r="AU164" s="17" t="s">
        <v>86</v>
      </c>
    </row>
    <row r="165" spans="1:65" s="13" customFormat="1" ht="11.25">
      <c r="B165" s="191"/>
      <c r="C165" s="192"/>
      <c r="D165" s="193" t="s">
        <v>134</v>
      </c>
      <c r="E165" s="194" t="s">
        <v>19</v>
      </c>
      <c r="F165" s="195" t="s">
        <v>254</v>
      </c>
      <c r="G165" s="192"/>
      <c r="H165" s="194" t="s">
        <v>19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134</v>
      </c>
      <c r="AU165" s="201" t="s">
        <v>86</v>
      </c>
      <c r="AV165" s="13" t="s">
        <v>84</v>
      </c>
      <c r="AW165" s="13" t="s">
        <v>37</v>
      </c>
      <c r="AX165" s="13" t="s">
        <v>76</v>
      </c>
      <c r="AY165" s="201" t="s">
        <v>123</v>
      </c>
    </row>
    <row r="166" spans="1:65" s="14" customFormat="1" ht="11.25">
      <c r="B166" s="202"/>
      <c r="C166" s="203"/>
      <c r="D166" s="193" t="s">
        <v>134</v>
      </c>
      <c r="E166" s="204" t="s">
        <v>19</v>
      </c>
      <c r="F166" s="205" t="s">
        <v>255</v>
      </c>
      <c r="G166" s="203"/>
      <c r="H166" s="206">
        <v>39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134</v>
      </c>
      <c r="AU166" s="212" t="s">
        <v>86</v>
      </c>
      <c r="AV166" s="14" t="s">
        <v>86</v>
      </c>
      <c r="AW166" s="14" t="s">
        <v>37</v>
      </c>
      <c r="AX166" s="14" t="s">
        <v>76</v>
      </c>
      <c r="AY166" s="212" t="s">
        <v>123</v>
      </c>
    </row>
    <row r="167" spans="1:65" s="13" customFormat="1" ht="11.25">
      <c r="B167" s="191"/>
      <c r="C167" s="192"/>
      <c r="D167" s="193" t="s">
        <v>134</v>
      </c>
      <c r="E167" s="194" t="s">
        <v>19</v>
      </c>
      <c r="F167" s="195" t="s">
        <v>256</v>
      </c>
      <c r="G167" s="192"/>
      <c r="H167" s="194" t="s">
        <v>19</v>
      </c>
      <c r="I167" s="196"/>
      <c r="J167" s="192"/>
      <c r="K167" s="192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134</v>
      </c>
      <c r="AU167" s="201" t="s">
        <v>86</v>
      </c>
      <c r="AV167" s="13" t="s">
        <v>84</v>
      </c>
      <c r="AW167" s="13" t="s">
        <v>37</v>
      </c>
      <c r="AX167" s="13" t="s">
        <v>76</v>
      </c>
      <c r="AY167" s="201" t="s">
        <v>123</v>
      </c>
    </row>
    <row r="168" spans="1:65" s="14" customFormat="1" ht="11.25">
      <c r="B168" s="202"/>
      <c r="C168" s="203"/>
      <c r="D168" s="193" t="s">
        <v>134</v>
      </c>
      <c r="E168" s="204" t="s">
        <v>19</v>
      </c>
      <c r="F168" s="205" t="s">
        <v>257</v>
      </c>
      <c r="G168" s="203"/>
      <c r="H168" s="206">
        <v>9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134</v>
      </c>
      <c r="AU168" s="212" t="s">
        <v>86</v>
      </c>
      <c r="AV168" s="14" t="s">
        <v>86</v>
      </c>
      <c r="AW168" s="14" t="s">
        <v>37</v>
      </c>
      <c r="AX168" s="14" t="s">
        <v>76</v>
      </c>
      <c r="AY168" s="212" t="s">
        <v>123</v>
      </c>
    </row>
    <row r="169" spans="1:65" s="15" customFormat="1" ht="11.25">
      <c r="B169" s="213"/>
      <c r="C169" s="214"/>
      <c r="D169" s="193" t="s">
        <v>134</v>
      </c>
      <c r="E169" s="215" t="s">
        <v>19</v>
      </c>
      <c r="F169" s="216" t="s">
        <v>166</v>
      </c>
      <c r="G169" s="214"/>
      <c r="H169" s="217">
        <v>48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134</v>
      </c>
      <c r="AU169" s="223" t="s">
        <v>86</v>
      </c>
      <c r="AV169" s="15" t="s">
        <v>130</v>
      </c>
      <c r="AW169" s="15" t="s">
        <v>37</v>
      </c>
      <c r="AX169" s="15" t="s">
        <v>84</v>
      </c>
      <c r="AY169" s="223" t="s">
        <v>123</v>
      </c>
    </row>
    <row r="170" spans="1:65" s="2" customFormat="1" ht="21.75" customHeight="1">
      <c r="A170" s="34"/>
      <c r="B170" s="35"/>
      <c r="C170" s="173" t="s">
        <v>7</v>
      </c>
      <c r="D170" s="173" t="s">
        <v>125</v>
      </c>
      <c r="E170" s="174" t="s">
        <v>258</v>
      </c>
      <c r="F170" s="175" t="s">
        <v>259</v>
      </c>
      <c r="G170" s="176" t="s">
        <v>128</v>
      </c>
      <c r="H170" s="177">
        <v>51</v>
      </c>
      <c r="I170" s="178"/>
      <c r="J170" s="179">
        <f>ROUND(I170*H170,2)</f>
        <v>0</v>
      </c>
      <c r="K170" s="175" t="s">
        <v>129</v>
      </c>
      <c r="L170" s="39"/>
      <c r="M170" s="180" t="s">
        <v>19</v>
      </c>
      <c r="N170" s="181" t="s">
        <v>47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130</v>
      </c>
      <c r="AT170" s="184" t="s">
        <v>125</v>
      </c>
      <c r="AU170" s="184" t="s">
        <v>86</v>
      </c>
      <c r="AY170" s="17" t="s">
        <v>123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84</v>
      </c>
      <c r="BK170" s="185">
        <f>ROUND(I170*H170,2)</f>
        <v>0</v>
      </c>
      <c r="BL170" s="17" t="s">
        <v>130</v>
      </c>
      <c r="BM170" s="184" t="s">
        <v>260</v>
      </c>
    </row>
    <row r="171" spans="1:65" s="2" customFormat="1" ht="11.25">
      <c r="A171" s="34"/>
      <c r="B171" s="35"/>
      <c r="C171" s="36"/>
      <c r="D171" s="186" t="s">
        <v>132</v>
      </c>
      <c r="E171" s="36"/>
      <c r="F171" s="187" t="s">
        <v>261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132</v>
      </c>
      <c r="AU171" s="17" t="s">
        <v>86</v>
      </c>
    </row>
    <row r="172" spans="1:65" s="13" customFormat="1" ht="11.25">
      <c r="B172" s="191"/>
      <c r="C172" s="192"/>
      <c r="D172" s="193" t="s">
        <v>134</v>
      </c>
      <c r="E172" s="194" t="s">
        <v>19</v>
      </c>
      <c r="F172" s="195" t="s">
        <v>262</v>
      </c>
      <c r="G172" s="192"/>
      <c r="H172" s="194" t="s">
        <v>19</v>
      </c>
      <c r="I172" s="196"/>
      <c r="J172" s="192"/>
      <c r="K172" s="192"/>
      <c r="L172" s="197"/>
      <c r="M172" s="198"/>
      <c r="N172" s="199"/>
      <c r="O172" s="199"/>
      <c r="P172" s="199"/>
      <c r="Q172" s="199"/>
      <c r="R172" s="199"/>
      <c r="S172" s="199"/>
      <c r="T172" s="200"/>
      <c r="AT172" s="201" t="s">
        <v>134</v>
      </c>
      <c r="AU172" s="201" t="s">
        <v>86</v>
      </c>
      <c r="AV172" s="13" t="s">
        <v>84</v>
      </c>
      <c r="AW172" s="13" t="s">
        <v>37</v>
      </c>
      <c r="AX172" s="13" t="s">
        <v>76</v>
      </c>
      <c r="AY172" s="201" t="s">
        <v>123</v>
      </c>
    </row>
    <row r="173" spans="1:65" s="14" customFormat="1" ht="11.25">
      <c r="B173" s="202"/>
      <c r="C173" s="203"/>
      <c r="D173" s="193" t="s">
        <v>134</v>
      </c>
      <c r="E173" s="204" t="s">
        <v>19</v>
      </c>
      <c r="F173" s="205" t="s">
        <v>263</v>
      </c>
      <c r="G173" s="203"/>
      <c r="H173" s="206">
        <v>51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134</v>
      </c>
      <c r="AU173" s="212" t="s">
        <v>86</v>
      </c>
      <c r="AV173" s="14" t="s">
        <v>86</v>
      </c>
      <c r="AW173" s="14" t="s">
        <v>37</v>
      </c>
      <c r="AX173" s="14" t="s">
        <v>84</v>
      </c>
      <c r="AY173" s="212" t="s">
        <v>123</v>
      </c>
    </row>
    <row r="174" spans="1:65" s="2" customFormat="1" ht="16.5" customHeight="1">
      <c r="A174" s="34"/>
      <c r="B174" s="35"/>
      <c r="C174" s="173" t="s">
        <v>264</v>
      </c>
      <c r="D174" s="173" t="s">
        <v>125</v>
      </c>
      <c r="E174" s="174" t="s">
        <v>265</v>
      </c>
      <c r="F174" s="175" t="s">
        <v>266</v>
      </c>
      <c r="G174" s="176" t="s">
        <v>128</v>
      </c>
      <c r="H174" s="177">
        <v>12</v>
      </c>
      <c r="I174" s="178"/>
      <c r="J174" s="179">
        <f>ROUND(I174*H174,2)</f>
        <v>0</v>
      </c>
      <c r="K174" s="175" t="s">
        <v>129</v>
      </c>
      <c r="L174" s="39"/>
      <c r="M174" s="180" t="s">
        <v>19</v>
      </c>
      <c r="N174" s="181" t="s">
        <v>47</v>
      </c>
      <c r="O174" s="64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130</v>
      </c>
      <c r="AT174" s="184" t="s">
        <v>125</v>
      </c>
      <c r="AU174" s="184" t="s">
        <v>86</v>
      </c>
      <c r="AY174" s="17" t="s">
        <v>123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84</v>
      </c>
      <c r="BK174" s="185">
        <f>ROUND(I174*H174,2)</f>
        <v>0</v>
      </c>
      <c r="BL174" s="17" t="s">
        <v>130</v>
      </c>
      <c r="BM174" s="184" t="s">
        <v>267</v>
      </c>
    </row>
    <row r="175" spans="1:65" s="2" customFormat="1" ht="11.25">
      <c r="A175" s="34"/>
      <c r="B175" s="35"/>
      <c r="C175" s="36"/>
      <c r="D175" s="186" t="s">
        <v>132</v>
      </c>
      <c r="E175" s="36"/>
      <c r="F175" s="187" t="s">
        <v>268</v>
      </c>
      <c r="G175" s="36"/>
      <c r="H175" s="36"/>
      <c r="I175" s="188"/>
      <c r="J175" s="36"/>
      <c r="K175" s="36"/>
      <c r="L175" s="39"/>
      <c r="M175" s="189"/>
      <c r="N175" s="190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132</v>
      </c>
      <c r="AU175" s="17" t="s">
        <v>86</v>
      </c>
    </row>
    <row r="176" spans="1:65" s="13" customFormat="1" ht="11.25">
      <c r="B176" s="191"/>
      <c r="C176" s="192"/>
      <c r="D176" s="193" t="s">
        <v>134</v>
      </c>
      <c r="E176" s="194" t="s">
        <v>19</v>
      </c>
      <c r="F176" s="195" t="s">
        <v>269</v>
      </c>
      <c r="G176" s="192"/>
      <c r="H176" s="194" t="s">
        <v>19</v>
      </c>
      <c r="I176" s="196"/>
      <c r="J176" s="192"/>
      <c r="K176" s="192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134</v>
      </c>
      <c r="AU176" s="201" t="s">
        <v>86</v>
      </c>
      <c r="AV176" s="13" t="s">
        <v>84</v>
      </c>
      <c r="AW176" s="13" t="s">
        <v>37</v>
      </c>
      <c r="AX176" s="13" t="s">
        <v>76</v>
      </c>
      <c r="AY176" s="201" t="s">
        <v>123</v>
      </c>
    </row>
    <row r="177" spans="1:65" s="14" customFormat="1" ht="11.25">
      <c r="B177" s="202"/>
      <c r="C177" s="203"/>
      <c r="D177" s="193" t="s">
        <v>134</v>
      </c>
      <c r="E177" s="204" t="s">
        <v>19</v>
      </c>
      <c r="F177" s="205" t="s">
        <v>165</v>
      </c>
      <c r="G177" s="203"/>
      <c r="H177" s="206">
        <v>12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134</v>
      </c>
      <c r="AU177" s="212" t="s">
        <v>86</v>
      </c>
      <c r="AV177" s="14" t="s">
        <v>86</v>
      </c>
      <c r="AW177" s="14" t="s">
        <v>37</v>
      </c>
      <c r="AX177" s="14" t="s">
        <v>84</v>
      </c>
      <c r="AY177" s="212" t="s">
        <v>123</v>
      </c>
    </row>
    <row r="178" spans="1:65" s="2" customFormat="1" ht="16.5" customHeight="1">
      <c r="A178" s="34"/>
      <c r="B178" s="35"/>
      <c r="C178" s="173" t="s">
        <v>270</v>
      </c>
      <c r="D178" s="173" t="s">
        <v>125</v>
      </c>
      <c r="E178" s="174" t="s">
        <v>271</v>
      </c>
      <c r="F178" s="175" t="s">
        <v>272</v>
      </c>
      <c r="G178" s="176" t="s">
        <v>128</v>
      </c>
      <c r="H178" s="177">
        <v>12</v>
      </c>
      <c r="I178" s="178"/>
      <c r="J178" s="179">
        <f>ROUND(I178*H178,2)</f>
        <v>0</v>
      </c>
      <c r="K178" s="175" t="s">
        <v>129</v>
      </c>
      <c r="L178" s="39"/>
      <c r="M178" s="180" t="s">
        <v>19</v>
      </c>
      <c r="N178" s="181" t="s">
        <v>47</v>
      </c>
      <c r="O178" s="64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130</v>
      </c>
      <c r="AT178" s="184" t="s">
        <v>125</v>
      </c>
      <c r="AU178" s="184" t="s">
        <v>86</v>
      </c>
      <c r="AY178" s="17" t="s">
        <v>123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84</v>
      </c>
      <c r="BK178" s="185">
        <f>ROUND(I178*H178,2)</f>
        <v>0</v>
      </c>
      <c r="BL178" s="17" t="s">
        <v>130</v>
      </c>
      <c r="BM178" s="184" t="s">
        <v>273</v>
      </c>
    </row>
    <row r="179" spans="1:65" s="2" customFormat="1" ht="11.25">
      <c r="A179" s="34"/>
      <c r="B179" s="35"/>
      <c r="C179" s="36"/>
      <c r="D179" s="186" t="s">
        <v>132</v>
      </c>
      <c r="E179" s="36"/>
      <c r="F179" s="187" t="s">
        <v>274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132</v>
      </c>
      <c r="AU179" s="17" t="s">
        <v>86</v>
      </c>
    </row>
    <row r="180" spans="1:65" s="13" customFormat="1" ht="11.25">
      <c r="B180" s="191"/>
      <c r="C180" s="192"/>
      <c r="D180" s="193" t="s">
        <v>134</v>
      </c>
      <c r="E180" s="194" t="s">
        <v>19</v>
      </c>
      <c r="F180" s="195" t="s">
        <v>269</v>
      </c>
      <c r="G180" s="192"/>
      <c r="H180" s="194" t="s">
        <v>19</v>
      </c>
      <c r="I180" s="196"/>
      <c r="J180" s="192"/>
      <c r="K180" s="192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134</v>
      </c>
      <c r="AU180" s="201" t="s">
        <v>86</v>
      </c>
      <c r="AV180" s="13" t="s">
        <v>84</v>
      </c>
      <c r="AW180" s="13" t="s">
        <v>37</v>
      </c>
      <c r="AX180" s="13" t="s">
        <v>76</v>
      </c>
      <c r="AY180" s="201" t="s">
        <v>123</v>
      </c>
    </row>
    <row r="181" spans="1:65" s="14" customFormat="1" ht="11.25">
      <c r="B181" s="202"/>
      <c r="C181" s="203"/>
      <c r="D181" s="193" t="s">
        <v>134</v>
      </c>
      <c r="E181" s="204" t="s">
        <v>19</v>
      </c>
      <c r="F181" s="205" t="s">
        <v>165</v>
      </c>
      <c r="G181" s="203"/>
      <c r="H181" s="206">
        <v>12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134</v>
      </c>
      <c r="AU181" s="212" t="s">
        <v>86</v>
      </c>
      <c r="AV181" s="14" t="s">
        <v>86</v>
      </c>
      <c r="AW181" s="14" t="s">
        <v>37</v>
      </c>
      <c r="AX181" s="14" t="s">
        <v>84</v>
      </c>
      <c r="AY181" s="212" t="s">
        <v>123</v>
      </c>
    </row>
    <row r="182" spans="1:65" s="2" customFormat="1" ht="24.2" customHeight="1">
      <c r="A182" s="34"/>
      <c r="B182" s="35"/>
      <c r="C182" s="173" t="s">
        <v>275</v>
      </c>
      <c r="D182" s="173" t="s">
        <v>125</v>
      </c>
      <c r="E182" s="174" t="s">
        <v>276</v>
      </c>
      <c r="F182" s="175" t="s">
        <v>277</v>
      </c>
      <c r="G182" s="176" t="s">
        <v>128</v>
      </c>
      <c r="H182" s="177">
        <v>12</v>
      </c>
      <c r="I182" s="178"/>
      <c r="J182" s="179">
        <f>ROUND(I182*H182,2)</f>
        <v>0</v>
      </c>
      <c r="K182" s="175" t="s">
        <v>129</v>
      </c>
      <c r="L182" s="39"/>
      <c r="M182" s="180" t="s">
        <v>19</v>
      </c>
      <c r="N182" s="181" t="s">
        <v>47</v>
      </c>
      <c r="O182" s="64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130</v>
      </c>
      <c r="AT182" s="184" t="s">
        <v>125</v>
      </c>
      <c r="AU182" s="184" t="s">
        <v>86</v>
      </c>
      <c r="AY182" s="17" t="s">
        <v>123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7" t="s">
        <v>84</v>
      </c>
      <c r="BK182" s="185">
        <f>ROUND(I182*H182,2)</f>
        <v>0</v>
      </c>
      <c r="BL182" s="17" t="s">
        <v>130</v>
      </c>
      <c r="BM182" s="184" t="s">
        <v>278</v>
      </c>
    </row>
    <row r="183" spans="1:65" s="2" customFormat="1" ht="11.25">
      <c r="A183" s="34"/>
      <c r="B183" s="35"/>
      <c r="C183" s="36"/>
      <c r="D183" s="186" t="s">
        <v>132</v>
      </c>
      <c r="E183" s="36"/>
      <c r="F183" s="187" t="s">
        <v>279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132</v>
      </c>
      <c r="AU183" s="17" t="s">
        <v>86</v>
      </c>
    </row>
    <row r="184" spans="1:65" s="13" customFormat="1" ht="11.25">
      <c r="B184" s="191"/>
      <c r="C184" s="192"/>
      <c r="D184" s="193" t="s">
        <v>134</v>
      </c>
      <c r="E184" s="194" t="s">
        <v>19</v>
      </c>
      <c r="F184" s="195" t="s">
        <v>269</v>
      </c>
      <c r="G184" s="192"/>
      <c r="H184" s="194" t="s">
        <v>19</v>
      </c>
      <c r="I184" s="196"/>
      <c r="J184" s="192"/>
      <c r="K184" s="192"/>
      <c r="L184" s="197"/>
      <c r="M184" s="198"/>
      <c r="N184" s="199"/>
      <c r="O184" s="199"/>
      <c r="P184" s="199"/>
      <c r="Q184" s="199"/>
      <c r="R184" s="199"/>
      <c r="S184" s="199"/>
      <c r="T184" s="200"/>
      <c r="AT184" s="201" t="s">
        <v>134</v>
      </c>
      <c r="AU184" s="201" t="s">
        <v>86</v>
      </c>
      <c r="AV184" s="13" t="s">
        <v>84</v>
      </c>
      <c r="AW184" s="13" t="s">
        <v>37</v>
      </c>
      <c r="AX184" s="13" t="s">
        <v>76</v>
      </c>
      <c r="AY184" s="201" t="s">
        <v>123</v>
      </c>
    </row>
    <row r="185" spans="1:65" s="14" customFormat="1" ht="11.25">
      <c r="B185" s="202"/>
      <c r="C185" s="203"/>
      <c r="D185" s="193" t="s">
        <v>134</v>
      </c>
      <c r="E185" s="204" t="s">
        <v>19</v>
      </c>
      <c r="F185" s="205" t="s">
        <v>165</v>
      </c>
      <c r="G185" s="203"/>
      <c r="H185" s="206">
        <v>12</v>
      </c>
      <c r="I185" s="207"/>
      <c r="J185" s="203"/>
      <c r="K185" s="203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134</v>
      </c>
      <c r="AU185" s="212" t="s">
        <v>86</v>
      </c>
      <c r="AV185" s="14" t="s">
        <v>86</v>
      </c>
      <c r="AW185" s="14" t="s">
        <v>37</v>
      </c>
      <c r="AX185" s="14" t="s">
        <v>84</v>
      </c>
      <c r="AY185" s="212" t="s">
        <v>123</v>
      </c>
    </row>
    <row r="186" spans="1:65" s="2" customFormat="1" ht="24.2" customHeight="1">
      <c r="A186" s="34"/>
      <c r="B186" s="35"/>
      <c r="C186" s="173" t="s">
        <v>280</v>
      </c>
      <c r="D186" s="173" t="s">
        <v>125</v>
      </c>
      <c r="E186" s="174" t="s">
        <v>281</v>
      </c>
      <c r="F186" s="175" t="s">
        <v>282</v>
      </c>
      <c r="G186" s="176" t="s">
        <v>128</v>
      </c>
      <c r="H186" s="177">
        <v>12</v>
      </c>
      <c r="I186" s="178"/>
      <c r="J186" s="179">
        <f>ROUND(I186*H186,2)</f>
        <v>0</v>
      </c>
      <c r="K186" s="175" t="s">
        <v>129</v>
      </c>
      <c r="L186" s="39"/>
      <c r="M186" s="180" t="s">
        <v>19</v>
      </c>
      <c r="N186" s="181" t="s">
        <v>47</v>
      </c>
      <c r="O186" s="64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130</v>
      </c>
      <c r="AT186" s="184" t="s">
        <v>125</v>
      </c>
      <c r="AU186" s="184" t="s">
        <v>86</v>
      </c>
      <c r="AY186" s="17" t="s">
        <v>123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84</v>
      </c>
      <c r="BK186" s="185">
        <f>ROUND(I186*H186,2)</f>
        <v>0</v>
      </c>
      <c r="BL186" s="17" t="s">
        <v>130</v>
      </c>
      <c r="BM186" s="184" t="s">
        <v>283</v>
      </c>
    </row>
    <row r="187" spans="1:65" s="2" customFormat="1" ht="11.25">
      <c r="A187" s="34"/>
      <c r="B187" s="35"/>
      <c r="C187" s="36"/>
      <c r="D187" s="186" t="s">
        <v>132</v>
      </c>
      <c r="E187" s="36"/>
      <c r="F187" s="187" t="s">
        <v>284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132</v>
      </c>
      <c r="AU187" s="17" t="s">
        <v>86</v>
      </c>
    </row>
    <row r="188" spans="1:65" s="13" customFormat="1" ht="11.25">
      <c r="B188" s="191"/>
      <c r="C188" s="192"/>
      <c r="D188" s="193" t="s">
        <v>134</v>
      </c>
      <c r="E188" s="194" t="s">
        <v>19</v>
      </c>
      <c r="F188" s="195" t="s">
        <v>269</v>
      </c>
      <c r="G188" s="192"/>
      <c r="H188" s="194" t="s">
        <v>19</v>
      </c>
      <c r="I188" s="196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134</v>
      </c>
      <c r="AU188" s="201" t="s">
        <v>86</v>
      </c>
      <c r="AV188" s="13" t="s">
        <v>84</v>
      </c>
      <c r="AW188" s="13" t="s">
        <v>37</v>
      </c>
      <c r="AX188" s="13" t="s">
        <v>76</v>
      </c>
      <c r="AY188" s="201" t="s">
        <v>123</v>
      </c>
    </row>
    <row r="189" spans="1:65" s="14" customFormat="1" ht="11.25">
      <c r="B189" s="202"/>
      <c r="C189" s="203"/>
      <c r="D189" s="193" t="s">
        <v>134</v>
      </c>
      <c r="E189" s="204" t="s">
        <v>19</v>
      </c>
      <c r="F189" s="205" t="s">
        <v>165</v>
      </c>
      <c r="G189" s="203"/>
      <c r="H189" s="206">
        <v>12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134</v>
      </c>
      <c r="AU189" s="212" t="s">
        <v>86</v>
      </c>
      <c r="AV189" s="14" t="s">
        <v>86</v>
      </c>
      <c r="AW189" s="14" t="s">
        <v>37</v>
      </c>
      <c r="AX189" s="14" t="s">
        <v>84</v>
      </c>
      <c r="AY189" s="212" t="s">
        <v>123</v>
      </c>
    </row>
    <row r="190" spans="1:65" s="2" customFormat="1" ht="37.9" customHeight="1">
      <c r="A190" s="34"/>
      <c r="B190" s="35"/>
      <c r="C190" s="173" t="s">
        <v>285</v>
      </c>
      <c r="D190" s="173" t="s">
        <v>125</v>
      </c>
      <c r="E190" s="174" t="s">
        <v>286</v>
      </c>
      <c r="F190" s="175" t="s">
        <v>287</v>
      </c>
      <c r="G190" s="176" t="s">
        <v>128</v>
      </c>
      <c r="H190" s="177">
        <v>54</v>
      </c>
      <c r="I190" s="178"/>
      <c r="J190" s="179">
        <f>ROUND(I190*H190,2)</f>
        <v>0</v>
      </c>
      <c r="K190" s="175" t="s">
        <v>129</v>
      </c>
      <c r="L190" s="39"/>
      <c r="M190" s="180" t="s">
        <v>19</v>
      </c>
      <c r="N190" s="181" t="s">
        <v>47</v>
      </c>
      <c r="O190" s="64"/>
      <c r="P190" s="182">
        <f>O190*H190</f>
        <v>0</v>
      </c>
      <c r="Q190" s="182">
        <v>8.9219999999999994E-2</v>
      </c>
      <c r="R190" s="182">
        <f>Q190*H190</f>
        <v>4.8178799999999997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130</v>
      </c>
      <c r="AT190" s="184" t="s">
        <v>125</v>
      </c>
      <c r="AU190" s="184" t="s">
        <v>86</v>
      </c>
      <c r="AY190" s="17" t="s">
        <v>123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84</v>
      </c>
      <c r="BK190" s="185">
        <f>ROUND(I190*H190,2)</f>
        <v>0</v>
      </c>
      <c r="BL190" s="17" t="s">
        <v>130</v>
      </c>
      <c r="BM190" s="184" t="s">
        <v>288</v>
      </c>
    </row>
    <row r="191" spans="1:65" s="2" customFormat="1" ht="11.25">
      <c r="A191" s="34"/>
      <c r="B191" s="35"/>
      <c r="C191" s="36"/>
      <c r="D191" s="186" t="s">
        <v>132</v>
      </c>
      <c r="E191" s="36"/>
      <c r="F191" s="187" t="s">
        <v>289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132</v>
      </c>
      <c r="AU191" s="17" t="s">
        <v>86</v>
      </c>
    </row>
    <row r="192" spans="1:65" s="13" customFormat="1" ht="11.25">
      <c r="B192" s="191"/>
      <c r="C192" s="192"/>
      <c r="D192" s="193" t="s">
        <v>134</v>
      </c>
      <c r="E192" s="194" t="s">
        <v>19</v>
      </c>
      <c r="F192" s="195" t="s">
        <v>254</v>
      </c>
      <c r="G192" s="192"/>
      <c r="H192" s="194" t="s">
        <v>19</v>
      </c>
      <c r="I192" s="196"/>
      <c r="J192" s="192"/>
      <c r="K192" s="192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134</v>
      </c>
      <c r="AU192" s="201" t="s">
        <v>86</v>
      </c>
      <c r="AV192" s="13" t="s">
        <v>84</v>
      </c>
      <c r="AW192" s="13" t="s">
        <v>37</v>
      </c>
      <c r="AX192" s="13" t="s">
        <v>76</v>
      </c>
      <c r="AY192" s="201" t="s">
        <v>123</v>
      </c>
    </row>
    <row r="193" spans="1:65" s="14" customFormat="1" ht="11.25">
      <c r="B193" s="202"/>
      <c r="C193" s="203"/>
      <c r="D193" s="193" t="s">
        <v>134</v>
      </c>
      <c r="E193" s="204" t="s">
        <v>19</v>
      </c>
      <c r="F193" s="205" t="s">
        <v>255</v>
      </c>
      <c r="G193" s="203"/>
      <c r="H193" s="206">
        <v>39</v>
      </c>
      <c r="I193" s="207"/>
      <c r="J193" s="203"/>
      <c r="K193" s="203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134</v>
      </c>
      <c r="AU193" s="212" t="s">
        <v>86</v>
      </c>
      <c r="AV193" s="14" t="s">
        <v>86</v>
      </c>
      <c r="AW193" s="14" t="s">
        <v>37</v>
      </c>
      <c r="AX193" s="14" t="s">
        <v>76</v>
      </c>
      <c r="AY193" s="212" t="s">
        <v>123</v>
      </c>
    </row>
    <row r="194" spans="1:65" s="13" customFormat="1" ht="11.25">
      <c r="B194" s="191"/>
      <c r="C194" s="192"/>
      <c r="D194" s="193" t="s">
        <v>134</v>
      </c>
      <c r="E194" s="194" t="s">
        <v>19</v>
      </c>
      <c r="F194" s="195" t="s">
        <v>256</v>
      </c>
      <c r="G194" s="192"/>
      <c r="H194" s="194" t="s">
        <v>19</v>
      </c>
      <c r="I194" s="196"/>
      <c r="J194" s="192"/>
      <c r="K194" s="192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134</v>
      </c>
      <c r="AU194" s="201" t="s">
        <v>86</v>
      </c>
      <c r="AV194" s="13" t="s">
        <v>84</v>
      </c>
      <c r="AW194" s="13" t="s">
        <v>37</v>
      </c>
      <c r="AX194" s="13" t="s">
        <v>76</v>
      </c>
      <c r="AY194" s="201" t="s">
        <v>123</v>
      </c>
    </row>
    <row r="195" spans="1:65" s="14" customFormat="1" ht="11.25">
      <c r="B195" s="202"/>
      <c r="C195" s="203"/>
      <c r="D195" s="193" t="s">
        <v>134</v>
      </c>
      <c r="E195" s="204" t="s">
        <v>19</v>
      </c>
      <c r="F195" s="205" t="s">
        <v>257</v>
      </c>
      <c r="G195" s="203"/>
      <c r="H195" s="206">
        <v>9</v>
      </c>
      <c r="I195" s="207"/>
      <c r="J195" s="203"/>
      <c r="K195" s="203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134</v>
      </c>
      <c r="AU195" s="212" t="s">
        <v>86</v>
      </c>
      <c r="AV195" s="14" t="s">
        <v>86</v>
      </c>
      <c r="AW195" s="14" t="s">
        <v>37</v>
      </c>
      <c r="AX195" s="14" t="s">
        <v>76</v>
      </c>
      <c r="AY195" s="212" t="s">
        <v>123</v>
      </c>
    </row>
    <row r="196" spans="1:65" s="13" customFormat="1" ht="11.25">
      <c r="B196" s="191"/>
      <c r="C196" s="192"/>
      <c r="D196" s="193" t="s">
        <v>134</v>
      </c>
      <c r="E196" s="194" t="s">
        <v>19</v>
      </c>
      <c r="F196" s="195" t="s">
        <v>290</v>
      </c>
      <c r="G196" s="192"/>
      <c r="H196" s="194" t="s">
        <v>19</v>
      </c>
      <c r="I196" s="196"/>
      <c r="J196" s="192"/>
      <c r="K196" s="192"/>
      <c r="L196" s="197"/>
      <c r="M196" s="198"/>
      <c r="N196" s="199"/>
      <c r="O196" s="199"/>
      <c r="P196" s="199"/>
      <c r="Q196" s="199"/>
      <c r="R196" s="199"/>
      <c r="S196" s="199"/>
      <c r="T196" s="200"/>
      <c r="AT196" s="201" t="s">
        <v>134</v>
      </c>
      <c r="AU196" s="201" t="s">
        <v>86</v>
      </c>
      <c r="AV196" s="13" t="s">
        <v>84</v>
      </c>
      <c r="AW196" s="13" t="s">
        <v>37</v>
      </c>
      <c r="AX196" s="13" t="s">
        <v>76</v>
      </c>
      <c r="AY196" s="201" t="s">
        <v>123</v>
      </c>
    </row>
    <row r="197" spans="1:65" s="14" customFormat="1" ht="11.25">
      <c r="B197" s="202"/>
      <c r="C197" s="203"/>
      <c r="D197" s="193" t="s">
        <v>134</v>
      </c>
      <c r="E197" s="204" t="s">
        <v>19</v>
      </c>
      <c r="F197" s="205" t="s">
        <v>136</v>
      </c>
      <c r="G197" s="203"/>
      <c r="H197" s="206">
        <v>6</v>
      </c>
      <c r="I197" s="207"/>
      <c r="J197" s="203"/>
      <c r="K197" s="203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134</v>
      </c>
      <c r="AU197" s="212" t="s">
        <v>86</v>
      </c>
      <c r="AV197" s="14" t="s">
        <v>86</v>
      </c>
      <c r="AW197" s="14" t="s">
        <v>37</v>
      </c>
      <c r="AX197" s="14" t="s">
        <v>76</v>
      </c>
      <c r="AY197" s="212" t="s">
        <v>123</v>
      </c>
    </row>
    <row r="198" spans="1:65" s="15" customFormat="1" ht="11.25">
      <c r="B198" s="213"/>
      <c r="C198" s="214"/>
      <c r="D198" s="193" t="s">
        <v>134</v>
      </c>
      <c r="E198" s="215" t="s">
        <v>19</v>
      </c>
      <c r="F198" s="216" t="s">
        <v>166</v>
      </c>
      <c r="G198" s="214"/>
      <c r="H198" s="217">
        <v>54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134</v>
      </c>
      <c r="AU198" s="223" t="s">
        <v>86</v>
      </c>
      <c r="AV198" s="15" t="s">
        <v>130</v>
      </c>
      <c r="AW198" s="15" t="s">
        <v>37</v>
      </c>
      <c r="AX198" s="15" t="s">
        <v>84</v>
      </c>
      <c r="AY198" s="223" t="s">
        <v>123</v>
      </c>
    </row>
    <row r="199" spans="1:65" s="2" customFormat="1" ht="16.5" customHeight="1">
      <c r="A199" s="34"/>
      <c r="B199" s="35"/>
      <c r="C199" s="224" t="s">
        <v>291</v>
      </c>
      <c r="D199" s="224" t="s">
        <v>230</v>
      </c>
      <c r="E199" s="225" t="s">
        <v>292</v>
      </c>
      <c r="F199" s="226" t="s">
        <v>293</v>
      </c>
      <c r="G199" s="227" t="s">
        <v>128</v>
      </c>
      <c r="H199" s="228">
        <v>30.128</v>
      </c>
      <c r="I199" s="229"/>
      <c r="J199" s="230">
        <f>ROUND(I199*H199,2)</f>
        <v>0</v>
      </c>
      <c r="K199" s="226" t="s">
        <v>129</v>
      </c>
      <c r="L199" s="231"/>
      <c r="M199" s="232" t="s">
        <v>19</v>
      </c>
      <c r="N199" s="233" t="s">
        <v>47</v>
      </c>
      <c r="O199" s="64"/>
      <c r="P199" s="182">
        <f>O199*H199</f>
        <v>0</v>
      </c>
      <c r="Q199" s="182">
        <v>0.13200000000000001</v>
      </c>
      <c r="R199" s="182">
        <f>Q199*H199</f>
        <v>3.976896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172</v>
      </c>
      <c r="AT199" s="184" t="s">
        <v>230</v>
      </c>
      <c r="AU199" s="184" t="s">
        <v>86</v>
      </c>
      <c r="AY199" s="17" t="s">
        <v>123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84</v>
      </c>
      <c r="BK199" s="185">
        <f>ROUND(I199*H199,2)</f>
        <v>0</v>
      </c>
      <c r="BL199" s="17" t="s">
        <v>130</v>
      </c>
      <c r="BM199" s="184" t="s">
        <v>294</v>
      </c>
    </row>
    <row r="200" spans="1:65" s="14" customFormat="1" ht="11.25">
      <c r="B200" s="202"/>
      <c r="C200" s="203"/>
      <c r="D200" s="193" t="s">
        <v>134</v>
      </c>
      <c r="E200" s="204" t="s">
        <v>19</v>
      </c>
      <c r="F200" s="205" t="s">
        <v>295</v>
      </c>
      <c r="G200" s="203"/>
      <c r="H200" s="206">
        <v>29.25</v>
      </c>
      <c r="I200" s="207"/>
      <c r="J200" s="203"/>
      <c r="K200" s="203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134</v>
      </c>
      <c r="AU200" s="212" t="s">
        <v>86</v>
      </c>
      <c r="AV200" s="14" t="s">
        <v>86</v>
      </c>
      <c r="AW200" s="14" t="s">
        <v>37</v>
      </c>
      <c r="AX200" s="14" t="s">
        <v>84</v>
      </c>
      <c r="AY200" s="212" t="s">
        <v>123</v>
      </c>
    </row>
    <row r="201" spans="1:65" s="14" customFormat="1" ht="11.25">
      <c r="B201" s="202"/>
      <c r="C201" s="203"/>
      <c r="D201" s="193" t="s">
        <v>134</v>
      </c>
      <c r="E201" s="203"/>
      <c r="F201" s="205" t="s">
        <v>296</v>
      </c>
      <c r="G201" s="203"/>
      <c r="H201" s="206">
        <v>30.128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134</v>
      </c>
      <c r="AU201" s="212" t="s">
        <v>86</v>
      </c>
      <c r="AV201" s="14" t="s">
        <v>86</v>
      </c>
      <c r="AW201" s="14" t="s">
        <v>4</v>
      </c>
      <c r="AX201" s="14" t="s">
        <v>84</v>
      </c>
      <c r="AY201" s="212" t="s">
        <v>123</v>
      </c>
    </row>
    <row r="202" spans="1:65" s="2" customFormat="1" ht="16.5" customHeight="1">
      <c r="A202" s="34"/>
      <c r="B202" s="35"/>
      <c r="C202" s="224" t="s">
        <v>297</v>
      </c>
      <c r="D202" s="224" t="s">
        <v>230</v>
      </c>
      <c r="E202" s="225" t="s">
        <v>298</v>
      </c>
      <c r="F202" s="226" t="s">
        <v>299</v>
      </c>
      <c r="G202" s="227" t="s">
        <v>128</v>
      </c>
      <c r="H202" s="228">
        <v>10.042999999999999</v>
      </c>
      <c r="I202" s="229"/>
      <c r="J202" s="230">
        <f>ROUND(I202*H202,2)</f>
        <v>0</v>
      </c>
      <c r="K202" s="226" t="s">
        <v>129</v>
      </c>
      <c r="L202" s="231"/>
      <c r="M202" s="232" t="s">
        <v>19</v>
      </c>
      <c r="N202" s="233" t="s">
        <v>47</v>
      </c>
      <c r="O202" s="64"/>
      <c r="P202" s="182">
        <f>O202*H202</f>
        <v>0</v>
      </c>
      <c r="Q202" s="182">
        <v>0.13200000000000001</v>
      </c>
      <c r="R202" s="182">
        <f>Q202*H202</f>
        <v>1.3256759999999999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172</v>
      </c>
      <c r="AT202" s="184" t="s">
        <v>230</v>
      </c>
      <c r="AU202" s="184" t="s">
        <v>86</v>
      </c>
      <c r="AY202" s="17" t="s">
        <v>123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84</v>
      </c>
      <c r="BK202" s="185">
        <f>ROUND(I202*H202,2)</f>
        <v>0</v>
      </c>
      <c r="BL202" s="17" t="s">
        <v>130</v>
      </c>
      <c r="BM202" s="184" t="s">
        <v>300</v>
      </c>
    </row>
    <row r="203" spans="1:65" s="2" customFormat="1" ht="19.5">
      <c r="A203" s="34"/>
      <c r="B203" s="35"/>
      <c r="C203" s="36"/>
      <c r="D203" s="193" t="s">
        <v>301</v>
      </c>
      <c r="E203" s="36"/>
      <c r="F203" s="234" t="s">
        <v>302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301</v>
      </c>
      <c r="AU203" s="17" t="s">
        <v>86</v>
      </c>
    </row>
    <row r="204" spans="1:65" s="14" customFormat="1" ht="11.25">
      <c r="B204" s="202"/>
      <c r="C204" s="203"/>
      <c r="D204" s="193" t="s">
        <v>134</v>
      </c>
      <c r="E204" s="204" t="s">
        <v>19</v>
      </c>
      <c r="F204" s="205" t="s">
        <v>303</v>
      </c>
      <c r="G204" s="203"/>
      <c r="H204" s="206">
        <v>9.75</v>
      </c>
      <c r="I204" s="207"/>
      <c r="J204" s="203"/>
      <c r="K204" s="203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134</v>
      </c>
      <c r="AU204" s="212" t="s">
        <v>86</v>
      </c>
      <c r="AV204" s="14" t="s">
        <v>86</v>
      </c>
      <c r="AW204" s="14" t="s">
        <v>37</v>
      </c>
      <c r="AX204" s="14" t="s">
        <v>84</v>
      </c>
      <c r="AY204" s="212" t="s">
        <v>123</v>
      </c>
    </row>
    <row r="205" spans="1:65" s="14" customFormat="1" ht="11.25">
      <c r="B205" s="202"/>
      <c r="C205" s="203"/>
      <c r="D205" s="193" t="s">
        <v>134</v>
      </c>
      <c r="E205" s="203"/>
      <c r="F205" s="205" t="s">
        <v>304</v>
      </c>
      <c r="G205" s="203"/>
      <c r="H205" s="206">
        <v>10.042999999999999</v>
      </c>
      <c r="I205" s="207"/>
      <c r="J205" s="203"/>
      <c r="K205" s="203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134</v>
      </c>
      <c r="AU205" s="212" t="s">
        <v>86</v>
      </c>
      <c r="AV205" s="14" t="s">
        <v>86</v>
      </c>
      <c r="AW205" s="14" t="s">
        <v>4</v>
      </c>
      <c r="AX205" s="14" t="s">
        <v>84</v>
      </c>
      <c r="AY205" s="212" t="s">
        <v>123</v>
      </c>
    </row>
    <row r="206" spans="1:65" s="2" customFormat="1" ht="16.5" customHeight="1">
      <c r="A206" s="34"/>
      <c r="B206" s="35"/>
      <c r="C206" s="224" t="s">
        <v>305</v>
      </c>
      <c r="D206" s="224" t="s">
        <v>230</v>
      </c>
      <c r="E206" s="225" t="s">
        <v>306</v>
      </c>
      <c r="F206" s="226" t="s">
        <v>307</v>
      </c>
      <c r="G206" s="227" t="s">
        <v>128</v>
      </c>
      <c r="H206" s="228">
        <v>9.27</v>
      </c>
      <c r="I206" s="229"/>
      <c r="J206" s="230">
        <f>ROUND(I206*H206,2)</f>
        <v>0</v>
      </c>
      <c r="K206" s="226" t="s">
        <v>129</v>
      </c>
      <c r="L206" s="231"/>
      <c r="M206" s="232" t="s">
        <v>19</v>
      </c>
      <c r="N206" s="233" t="s">
        <v>47</v>
      </c>
      <c r="O206" s="64"/>
      <c r="P206" s="182">
        <f>O206*H206</f>
        <v>0</v>
      </c>
      <c r="Q206" s="182">
        <v>0.13100000000000001</v>
      </c>
      <c r="R206" s="182">
        <f>Q206*H206</f>
        <v>1.2143699999999999</v>
      </c>
      <c r="S206" s="182">
        <v>0</v>
      </c>
      <c r="T206" s="18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4" t="s">
        <v>172</v>
      </c>
      <c r="AT206" s="184" t="s">
        <v>230</v>
      </c>
      <c r="AU206" s="184" t="s">
        <v>86</v>
      </c>
      <c r="AY206" s="17" t="s">
        <v>123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84</v>
      </c>
      <c r="BK206" s="185">
        <f>ROUND(I206*H206,2)</f>
        <v>0</v>
      </c>
      <c r="BL206" s="17" t="s">
        <v>130</v>
      </c>
      <c r="BM206" s="184" t="s">
        <v>308</v>
      </c>
    </row>
    <row r="207" spans="1:65" s="2" customFormat="1" ht="19.5">
      <c r="A207" s="34"/>
      <c r="B207" s="35"/>
      <c r="C207" s="36"/>
      <c r="D207" s="193" t="s">
        <v>301</v>
      </c>
      <c r="E207" s="36"/>
      <c r="F207" s="234" t="s">
        <v>309</v>
      </c>
      <c r="G207" s="36"/>
      <c r="H207" s="36"/>
      <c r="I207" s="188"/>
      <c r="J207" s="36"/>
      <c r="K207" s="36"/>
      <c r="L207" s="39"/>
      <c r="M207" s="189"/>
      <c r="N207" s="190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301</v>
      </c>
      <c r="AU207" s="17" t="s">
        <v>86</v>
      </c>
    </row>
    <row r="208" spans="1:65" s="14" customFormat="1" ht="11.25">
      <c r="B208" s="202"/>
      <c r="C208" s="203"/>
      <c r="D208" s="193" t="s">
        <v>134</v>
      </c>
      <c r="E208" s="203"/>
      <c r="F208" s="205" t="s">
        <v>310</v>
      </c>
      <c r="G208" s="203"/>
      <c r="H208" s="206">
        <v>9.27</v>
      </c>
      <c r="I208" s="207"/>
      <c r="J208" s="203"/>
      <c r="K208" s="203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134</v>
      </c>
      <c r="AU208" s="212" t="s">
        <v>86</v>
      </c>
      <c r="AV208" s="14" t="s">
        <v>86</v>
      </c>
      <c r="AW208" s="14" t="s">
        <v>4</v>
      </c>
      <c r="AX208" s="14" t="s">
        <v>84</v>
      </c>
      <c r="AY208" s="212" t="s">
        <v>123</v>
      </c>
    </row>
    <row r="209" spans="1:65" s="12" customFormat="1" ht="22.9" customHeight="1">
      <c r="B209" s="157"/>
      <c r="C209" s="158"/>
      <c r="D209" s="159" t="s">
        <v>75</v>
      </c>
      <c r="E209" s="171" t="s">
        <v>172</v>
      </c>
      <c r="F209" s="171" t="s">
        <v>311</v>
      </c>
      <c r="G209" s="158"/>
      <c r="H209" s="158"/>
      <c r="I209" s="161"/>
      <c r="J209" s="172">
        <f>BK209</f>
        <v>0</v>
      </c>
      <c r="K209" s="158"/>
      <c r="L209" s="163"/>
      <c r="M209" s="164"/>
      <c r="N209" s="165"/>
      <c r="O209" s="165"/>
      <c r="P209" s="166">
        <f>SUM(P210:P233)</f>
        <v>0</v>
      </c>
      <c r="Q209" s="165"/>
      <c r="R209" s="166">
        <f>SUM(R210:R233)</f>
        <v>0.89877459999999998</v>
      </c>
      <c r="S209" s="165"/>
      <c r="T209" s="167">
        <f>SUM(T210:T233)</f>
        <v>0.68300000000000005</v>
      </c>
      <c r="AR209" s="168" t="s">
        <v>84</v>
      </c>
      <c r="AT209" s="169" t="s">
        <v>75</v>
      </c>
      <c r="AU209" s="169" t="s">
        <v>84</v>
      </c>
      <c r="AY209" s="168" t="s">
        <v>123</v>
      </c>
      <c r="BK209" s="170">
        <f>SUM(BK210:BK233)</f>
        <v>0</v>
      </c>
    </row>
    <row r="210" spans="1:65" s="2" customFormat="1" ht="16.5" customHeight="1">
      <c r="A210" s="34"/>
      <c r="B210" s="35"/>
      <c r="C210" s="173" t="s">
        <v>312</v>
      </c>
      <c r="D210" s="173" t="s">
        <v>125</v>
      </c>
      <c r="E210" s="174" t="s">
        <v>313</v>
      </c>
      <c r="F210" s="175" t="s">
        <v>314</v>
      </c>
      <c r="G210" s="176" t="s">
        <v>175</v>
      </c>
      <c r="H210" s="177">
        <v>2</v>
      </c>
      <c r="I210" s="178"/>
      <c r="J210" s="179">
        <f>ROUND(I210*H210,2)</f>
        <v>0</v>
      </c>
      <c r="K210" s="175" t="s">
        <v>129</v>
      </c>
      <c r="L210" s="39"/>
      <c r="M210" s="180" t="s">
        <v>19</v>
      </c>
      <c r="N210" s="181" t="s">
        <v>47</v>
      </c>
      <c r="O210" s="64"/>
      <c r="P210" s="182">
        <f>O210*H210</f>
        <v>0</v>
      </c>
      <c r="Q210" s="182">
        <v>1.0000000000000001E-5</v>
      </c>
      <c r="R210" s="182">
        <f>Q210*H210</f>
        <v>2.0000000000000002E-5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130</v>
      </c>
      <c r="AT210" s="184" t="s">
        <v>125</v>
      </c>
      <c r="AU210" s="184" t="s">
        <v>86</v>
      </c>
      <c r="AY210" s="17" t="s">
        <v>123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84</v>
      </c>
      <c r="BK210" s="185">
        <f>ROUND(I210*H210,2)</f>
        <v>0</v>
      </c>
      <c r="BL210" s="17" t="s">
        <v>130</v>
      </c>
      <c r="BM210" s="184" t="s">
        <v>315</v>
      </c>
    </row>
    <row r="211" spans="1:65" s="2" customFormat="1" ht="11.25">
      <c r="A211" s="34"/>
      <c r="B211" s="35"/>
      <c r="C211" s="36"/>
      <c r="D211" s="186" t="s">
        <v>132</v>
      </c>
      <c r="E211" s="36"/>
      <c r="F211" s="187" t="s">
        <v>316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132</v>
      </c>
      <c r="AU211" s="17" t="s">
        <v>86</v>
      </c>
    </row>
    <row r="212" spans="1:65" s="13" customFormat="1" ht="11.25">
      <c r="B212" s="191"/>
      <c r="C212" s="192"/>
      <c r="D212" s="193" t="s">
        <v>134</v>
      </c>
      <c r="E212" s="194" t="s">
        <v>19</v>
      </c>
      <c r="F212" s="195" t="s">
        <v>192</v>
      </c>
      <c r="G212" s="192"/>
      <c r="H212" s="194" t="s">
        <v>19</v>
      </c>
      <c r="I212" s="196"/>
      <c r="J212" s="192"/>
      <c r="K212" s="192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134</v>
      </c>
      <c r="AU212" s="201" t="s">
        <v>86</v>
      </c>
      <c r="AV212" s="13" t="s">
        <v>84</v>
      </c>
      <c r="AW212" s="13" t="s">
        <v>37</v>
      </c>
      <c r="AX212" s="13" t="s">
        <v>76</v>
      </c>
      <c r="AY212" s="201" t="s">
        <v>123</v>
      </c>
    </row>
    <row r="213" spans="1:65" s="14" customFormat="1" ht="11.25">
      <c r="B213" s="202"/>
      <c r="C213" s="203"/>
      <c r="D213" s="193" t="s">
        <v>134</v>
      </c>
      <c r="E213" s="204" t="s">
        <v>19</v>
      </c>
      <c r="F213" s="205" t="s">
        <v>317</v>
      </c>
      <c r="G213" s="203"/>
      <c r="H213" s="206">
        <v>2</v>
      </c>
      <c r="I213" s="207"/>
      <c r="J213" s="203"/>
      <c r="K213" s="203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134</v>
      </c>
      <c r="AU213" s="212" t="s">
        <v>86</v>
      </c>
      <c r="AV213" s="14" t="s">
        <v>86</v>
      </c>
      <c r="AW213" s="14" t="s">
        <v>37</v>
      </c>
      <c r="AX213" s="14" t="s">
        <v>84</v>
      </c>
      <c r="AY213" s="212" t="s">
        <v>123</v>
      </c>
    </row>
    <row r="214" spans="1:65" s="2" customFormat="1" ht="16.5" customHeight="1">
      <c r="A214" s="34"/>
      <c r="B214" s="35"/>
      <c r="C214" s="224" t="s">
        <v>318</v>
      </c>
      <c r="D214" s="224" t="s">
        <v>230</v>
      </c>
      <c r="E214" s="225" t="s">
        <v>319</v>
      </c>
      <c r="F214" s="226" t="s">
        <v>320</v>
      </c>
      <c r="G214" s="227" t="s">
        <v>175</v>
      </c>
      <c r="H214" s="228">
        <v>2.0299999999999998</v>
      </c>
      <c r="I214" s="229"/>
      <c r="J214" s="230">
        <f>ROUND(I214*H214,2)</f>
        <v>0</v>
      </c>
      <c r="K214" s="226" t="s">
        <v>129</v>
      </c>
      <c r="L214" s="231"/>
      <c r="M214" s="232" t="s">
        <v>19</v>
      </c>
      <c r="N214" s="233" t="s">
        <v>47</v>
      </c>
      <c r="O214" s="64"/>
      <c r="P214" s="182">
        <f>O214*H214</f>
        <v>0</v>
      </c>
      <c r="Q214" s="182">
        <v>3.82E-3</v>
      </c>
      <c r="R214" s="182">
        <f>Q214*H214</f>
        <v>7.7545999999999995E-3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172</v>
      </c>
      <c r="AT214" s="184" t="s">
        <v>230</v>
      </c>
      <c r="AU214" s="184" t="s">
        <v>86</v>
      </c>
      <c r="AY214" s="17" t="s">
        <v>123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84</v>
      </c>
      <c r="BK214" s="185">
        <f>ROUND(I214*H214,2)</f>
        <v>0</v>
      </c>
      <c r="BL214" s="17" t="s">
        <v>130</v>
      </c>
      <c r="BM214" s="184" t="s">
        <v>321</v>
      </c>
    </row>
    <row r="215" spans="1:65" s="14" customFormat="1" ht="11.25">
      <c r="B215" s="202"/>
      <c r="C215" s="203"/>
      <c r="D215" s="193" t="s">
        <v>134</v>
      </c>
      <c r="E215" s="203"/>
      <c r="F215" s="205" t="s">
        <v>322</v>
      </c>
      <c r="G215" s="203"/>
      <c r="H215" s="206">
        <v>2.0299999999999998</v>
      </c>
      <c r="I215" s="207"/>
      <c r="J215" s="203"/>
      <c r="K215" s="203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134</v>
      </c>
      <c r="AU215" s="212" t="s">
        <v>86</v>
      </c>
      <c r="AV215" s="14" t="s">
        <v>86</v>
      </c>
      <c r="AW215" s="14" t="s">
        <v>4</v>
      </c>
      <c r="AX215" s="14" t="s">
        <v>84</v>
      </c>
      <c r="AY215" s="212" t="s">
        <v>123</v>
      </c>
    </row>
    <row r="216" spans="1:65" s="2" customFormat="1" ht="21.75" customHeight="1">
      <c r="A216" s="34"/>
      <c r="B216" s="35"/>
      <c r="C216" s="173" t="s">
        <v>323</v>
      </c>
      <c r="D216" s="173" t="s">
        <v>125</v>
      </c>
      <c r="E216" s="174" t="s">
        <v>324</v>
      </c>
      <c r="F216" s="175" t="s">
        <v>325</v>
      </c>
      <c r="G216" s="176" t="s">
        <v>175</v>
      </c>
      <c r="H216" s="177">
        <v>2</v>
      </c>
      <c r="I216" s="178"/>
      <c r="J216" s="179">
        <f>ROUND(I216*H216,2)</f>
        <v>0</v>
      </c>
      <c r="K216" s="175" t="s">
        <v>129</v>
      </c>
      <c r="L216" s="39"/>
      <c r="M216" s="180" t="s">
        <v>19</v>
      </c>
      <c r="N216" s="181" t="s">
        <v>47</v>
      </c>
      <c r="O216" s="64"/>
      <c r="P216" s="182">
        <f>O216*H216</f>
        <v>0</v>
      </c>
      <c r="Q216" s="182">
        <v>0</v>
      </c>
      <c r="R216" s="182">
        <f>Q216*H216</f>
        <v>0</v>
      </c>
      <c r="S216" s="182">
        <v>1.4999999999999999E-2</v>
      </c>
      <c r="T216" s="183">
        <f>S216*H216</f>
        <v>0.03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130</v>
      </c>
      <c r="AT216" s="184" t="s">
        <v>125</v>
      </c>
      <c r="AU216" s="184" t="s">
        <v>86</v>
      </c>
      <c r="AY216" s="17" t="s">
        <v>123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84</v>
      </c>
      <c r="BK216" s="185">
        <f>ROUND(I216*H216,2)</f>
        <v>0</v>
      </c>
      <c r="BL216" s="17" t="s">
        <v>130</v>
      </c>
      <c r="BM216" s="184" t="s">
        <v>326</v>
      </c>
    </row>
    <row r="217" spans="1:65" s="2" customFormat="1" ht="11.25">
      <c r="A217" s="34"/>
      <c r="B217" s="35"/>
      <c r="C217" s="36"/>
      <c r="D217" s="186" t="s">
        <v>132</v>
      </c>
      <c r="E217" s="36"/>
      <c r="F217" s="187" t="s">
        <v>327</v>
      </c>
      <c r="G217" s="36"/>
      <c r="H217" s="36"/>
      <c r="I217" s="188"/>
      <c r="J217" s="36"/>
      <c r="K217" s="36"/>
      <c r="L217" s="39"/>
      <c r="M217" s="189"/>
      <c r="N217" s="190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132</v>
      </c>
      <c r="AU217" s="17" t="s">
        <v>86</v>
      </c>
    </row>
    <row r="218" spans="1:65" s="13" customFormat="1" ht="11.25">
      <c r="B218" s="191"/>
      <c r="C218" s="192"/>
      <c r="D218" s="193" t="s">
        <v>134</v>
      </c>
      <c r="E218" s="194" t="s">
        <v>19</v>
      </c>
      <c r="F218" s="195" t="s">
        <v>192</v>
      </c>
      <c r="G218" s="192"/>
      <c r="H218" s="194" t="s">
        <v>19</v>
      </c>
      <c r="I218" s="196"/>
      <c r="J218" s="192"/>
      <c r="K218" s="192"/>
      <c r="L218" s="197"/>
      <c r="M218" s="198"/>
      <c r="N218" s="199"/>
      <c r="O218" s="199"/>
      <c r="P218" s="199"/>
      <c r="Q218" s="199"/>
      <c r="R218" s="199"/>
      <c r="S218" s="199"/>
      <c r="T218" s="200"/>
      <c r="AT218" s="201" t="s">
        <v>134</v>
      </c>
      <c r="AU218" s="201" t="s">
        <v>86</v>
      </c>
      <c r="AV218" s="13" t="s">
        <v>84</v>
      </c>
      <c r="AW218" s="13" t="s">
        <v>37</v>
      </c>
      <c r="AX218" s="13" t="s">
        <v>76</v>
      </c>
      <c r="AY218" s="201" t="s">
        <v>123</v>
      </c>
    </row>
    <row r="219" spans="1:65" s="14" customFormat="1" ht="11.25">
      <c r="B219" s="202"/>
      <c r="C219" s="203"/>
      <c r="D219" s="193" t="s">
        <v>134</v>
      </c>
      <c r="E219" s="204" t="s">
        <v>19</v>
      </c>
      <c r="F219" s="205" t="s">
        <v>317</v>
      </c>
      <c r="G219" s="203"/>
      <c r="H219" s="206">
        <v>2</v>
      </c>
      <c r="I219" s="207"/>
      <c r="J219" s="203"/>
      <c r="K219" s="203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134</v>
      </c>
      <c r="AU219" s="212" t="s">
        <v>86</v>
      </c>
      <c r="AV219" s="14" t="s">
        <v>86</v>
      </c>
      <c r="AW219" s="14" t="s">
        <v>37</v>
      </c>
      <c r="AX219" s="14" t="s">
        <v>84</v>
      </c>
      <c r="AY219" s="212" t="s">
        <v>123</v>
      </c>
    </row>
    <row r="220" spans="1:65" s="2" customFormat="1" ht="16.5" customHeight="1">
      <c r="A220" s="34"/>
      <c r="B220" s="35"/>
      <c r="C220" s="173" t="s">
        <v>328</v>
      </c>
      <c r="D220" s="173" t="s">
        <v>125</v>
      </c>
      <c r="E220" s="174" t="s">
        <v>329</v>
      </c>
      <c r="F220" s="175" t="s">
        <v>330</v>
      </c>
      <c r="G220" s="176" t="s">
        <v>331</v>
      </c>
      <c r="H220" s="177">
        <v>1</v>
      </c>
      <c r="I220" s="178"/>
      <c r="J220" s="179">
        <f>ROUND(I220*H220,2)</f>
        <v>0</v>
      </c>
      <c r="K220" s="175" t="s">
        <v>19</v>
      </c>
      <c r="L220" s="39"/>
      <c r="M220" s="180" t="s">
        <v>19</v>
      </c>
      <c r="N220" s="181" t="s">
        <v>47</v>
      </c>
      <c r="O220" s="64"/>
      <c r="P220" s="182">
        <f>O220*H220</f>
        <v>0</v>
      </c>
      <c r="Q220" s="182">
        <v>0</v>
      </c>
      <c r="R220" s="182">
        <f>Q220*H220</f>
        <v>0</v>
      </c>
      <c r="S220" s="182">
        <v>0.65300000000000002</v>
      </c>
      <c r="T220" s="183">
        <f>S220*H220</f>
        <v>0.65300000000000002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130</v>
      </c>
      <c r="AT220" s="184" t="s">
        <v>125</v>
      </c>
      <c r="AU220" s="184" t="s">
        <v>86</v>
      </c>
      <c r="AY220" s="17" t="s">
        <v>123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84</v>
      </c>
      <c r="BK220" s="185">
        <f>ROUND(I220*H220,2)</f>
        <v>0</v>
      </c>
      <c r="BL220" s="17" t="s">
        <v>130</v>
      </c>
      <c r="BM220" s="184" t="s">
        <v>332</v>
      </c>
    </row>
    <row r="221" spans="1:65" s="2" customFormat="1" ht="16.5" customHeight="1">
      <c r="A221" s="34"/>
      <c r="B221" s="35"/>
      <c r="C221" s="173" t="s">
        <v>333</v>
      </c>
      <c r="D221" s="173" t="s">
        <v>125</v>
      </c>
      <c r="E221" s="174" t="s">
        <v>334</v>
      </c>
      <c r="F221" s="175" t="s">
        <v>335</v>
      </c>
      <c r="G221" s="176" t="s">
        <v>331</v>
      </c>
      <c r="H221" s="177">
        <v>1</v>
      </c>
      <c r="I221" s="178"/>
      <c r="J221" s="179">
        <f>ROUND(I221*H221,2)</f>
        <v>0</v>
      </c>
      <c r="K221" s="175" t="s">
        <v>129</v>
      </c>
      <c r="L221" s="39"/>
      <c r="M221" s="180" t="s">
        <v>19</v>
      </c>
      <c r="N221" s="181" t="s">
        <v>47</v>
      </c>
      <c r="O221" s="64"/>
      <c r="P221" s="182">
        <f>O221*H221</f>
        <v>0</v>
      </c>
      <c r="Q221" s="182">
        <v>0.12422</v>
      </c>
      <c r="R221" s="182">
        <f>Q221*H221</f>
        <v>0.12422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130</v>
      </c>
      <c r="AT221" s="184" t="s">
        <v>125</v>
      </c>
      <c r="AU221" s="184" t="s">
        <v>86</v>
      </c>
      <c r="AY221" s="17" t="s">
        <v>123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84</v>
      </c>
      <c r="BK221" s="185">
        <f>ROUND(I221*H221,2)</f>
        <v>0</v>
      </c>
      <c r="BL221" s="17" t="s">
        <v>130</v>
      </c>
      <c r="BM221" s="184" t="s">
        <v>336</v>
      </c>
    </row>
    <row r="222" spans="1:65" s="2" customFormat="1" ht="11.25">
      <c r="A222" s="34"/>
      <c r="B222" s="35"/>
      <c r="C222" s="36"/>
      <c r="D222" s="186" t="s">
        <v>132</v>
      </c>
      <c r="E222" s="36"/>
      <c r="F222" s="187" t="s">
        <v>337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132</v>
      </c>
      <c r="AU222" s="17" t="s">
        <v>86</v>
      </c>
    </row>
    <row r="223" spans="1:65" s="2" customFormat="1" ht="16.5" customHeight="1">
      <c r="A223" s="34"/>
      <c r="B223" s="35"/>
      <c r="C223" s="224" t="s">
        <v>338</v>
      </c>
      <c r="D223" s="224" t="s">
        <v>230</v>
      </c>
      <c r="E223" s="225" t="s">
        <v>339</v>
      </c>
      <c r="F223" s="226" t="s">
        <v>340</v>
      </c>
      <c r="G223" s="227" t="s">
        <v>331</v>
      </c>
      <c r="H223" s="228">
        <v>1</v>
      </c>
      <c r="I223" s="229"/>
      <c r="J223" s="230">
        <f>ROUND(I223*H223,2)</f>
        <v>0</v>
      </c>
      <c r="K223" s="226" t="s">
        <v>129</v>
      </c>
      <c r="L223" s="231"/>
      <c r="M223" s="232" t="s">
        <v>19</v>
      </c>
      <c r="N223" s="233" t="s">
        <v>47</v>
      </c>
      <c r="O223" s="64"/>
      <c r="P223" s="182">
        <f>O223*H223</f>
        <v>0</v>
      </c>
      <c r="Q223" s="182">
        <v>7.1999999999999995E-2</v>
      </c>
      <c r="R223" s="182">
        <f>Q223*H223</f>
        <v>7.1999999999999995E-2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172</v>
      </c>
      <c r="AT223" s="184" t="s">
        <v>230</v>
      </c>
      <c r="AU223" s="184" t="s">
        <v>86</v>
      </c>
      <c r="AY223" s="17" t="s">
        <v>123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84</v>
      </c>
      <c r="BK223" s="185">
        <f>ROUND(I223*H223,2)</f>
        <v>0</v>
      </c>
      <c r="BL223" s="17" t="s">
        <v>130</v>
      </c>
      <c r="BM223" s="184" t="s">
        <v>341</v>
      </c>
    </row>
    <row r="224" spans="1:65" s="2" customFormat="1" ht="16.5" customHeight="1">
      <c r="A224" s="34"/>
      <c r="B224" s="35"/>
      <c r="C224" s="173" t="s">
        <v>342</v>
      </c>
      <c r="D224" s="173" t="s">
        <v>125</v>
      </c>
      <c r="E224" s="174" t="s">
        <v>343</v>
      </c>
      <c r="F224" s="175" t="s">
        <v>344</v>
      </c>
      <c r="G224" s="176" t="s">
        <v>331</v>
      </c>
      <c r="H224" s="177">
        <v>1</v>
      </c>
      <c r="I224" s="178"/>
      <c r="J224" s="179">
        <f>ROUND(I224*H224,2)</f>
        <v>0</v>
      </c>
      <c r="K224" s="175" t="s">
        <v>129</v>
      </c>
      <c r="L224" s="39"/>
      <c r="M224" s="180" t="s">
        <v>19</v>
      </c>
      <c r="N224" s="181" t="s">
        <v>47</v>
      </c>
      <c r="O224" s="64"/>
      <c r="P224" s="182">
        <f>O224*H224</f>
        <v>0</v>
      </c>
      <c r="Q224" s="182">
        <v>2.972E-2</v>
      </c>
      <c r="R224" s="182">
        <f>Q224*H224</f>
        <v>2.972E-2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130</v>
      </c>
      <c r="AT224" s="184" t="s">
        <v>125</v>
      </c>
      <c r="AU224" s="184" t="s">
        <v>86</v>
      </c>
      <c r="AY224" s="17" t="s">
        <v>123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84</v>
      </c>
      <c r="BK224" s="185">
        <f>ROUND(I224*H224,2)</f>
        <v>0</v>
      </c>
      <c r="BL224" s="17" t="s">
        <v>130</v>
      </c>
      <c r="BM224" s="184" t="s">
        <v>345</v>
      </c>
    </row>
    <row r="225" spans="1:65" s="2" customFormat="1" ht="11.25">
      <c r="A225" s="34"/>
      <c r="B225" s="35"/>
      <c r="C225" s="36"/>
      <c r="D225" s="186" t="s">
        <v>132</v>
      </c>
      <c r="E225" s="36"/>
      <c r="F225" s="187" t="s">
        <v>346</v>
      </c>
      <c r="G225" s="36"/>
      <c r="H225" s="36"/>
      <c r="I225" s="188"/>
      <c r="J225" s="36"/>
      <c r="K225" s="36"/>
      <c r="L225" s="39"/>
      <c r="M225" s="189"/>
      <c r="N225" s="190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132</v>
      </c>
      <c r="AU225" s="17" t="s">
        <v>86</v>
      </c>
    </row>
    <row r="226" spans="1:65" s="2" customFormat="1" ht="16.5" customHeight="1">
      <c r="A226" s="34"/>
      <c r="B226" s="35"/>
      <c r="C226" s="224" t="s">
        <v>347</v>
      </c>
      <c r="D226" s="224" t="s">
        <v>230</v>
      </c>
      <c r="E226" s="225" t="s">
        <v>348</v>
      </c>
      <c r="F226" s="226" t="s">
        <v>349</v>
      </c>
      <c r="G226" s="227" t="s">
        <v>331</v>
      </c>
      <c r="H226" s="228">
        <v>1</v>
      </c>
      <c r="I226" s="229"/>
      <c r="J226" s="230">
        <f>ROUND(I226*H226,2)</f>
        <v>0</v>
      </c>
      <c r="K226" s="226" t="s">
        <v>129</v>
      </c>
      <c r="L226" s="231"/>
      <c r="M226" s="232" t="s">
        <v>19</v>
      </c>
      <c r="N226" s="233" t="s">
        <v>47</v>
      </c>
      <c r="O226" s="64"/>
      <c r="P226" s="182">
        <f>O226*H226</f>
        <v>0</v>
      </c>
      <c r="Q226" s="182">
        <v>0.111</v>
      </c>
      <c r="R226" s="182">
        <f>Q226*H226</f>
        <v>0.111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172</v>
      </c>
      <c r="AT226" s="184" t="s">
        <v>230</v>
      </c>
      <c r="AU226" s="184" t="s">
        <v>86</v>
      </c>
      <c r="AY226" s="17" t="s">
        <v>123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84</v>
      </c>
      <c r="BK226" s="185">
        <f>ROUND(I226*H226,2)</f>
        <v>0</v>
      </c>
      <c r="BL226" s="17" t="s">
        <v>130</v>
      </c>
      <c r="BM226" s="184" t="s">
        <v>350</v>
      </c>
    </row>
    <row r="227" spans="1:65" s="2" customFormat="1" ht="16.5" customHeight="1">
      <c r="A227" s="34"/>
      <c r="B227" s="35"/>
      <c r="C227" s="173" t="s">
        <v>351</v>
      </c>
      <c r="D227" s="173" t="s">
        <v>125</v>
      </c>
      <c r="E227" s="174" t="s">
        <v>352</v>
      </c>
      <c r="F227" s="175" t="s">
        <v>353</v>
      </c>
      <c r="G227" s="176" t="s">
        <v>331</v>
      </c>
      <c r="H227" s="177">
        <v>1</v>
      </c>
      <c r="I227" s="178"/>
      <c r="J227" s="179">
        <f>ROUND(I227*H227,2)</f>
        <v>0</v>
      </c>
      <c r="K227" s="175" t="s">
        <v>129</v>
      </c>
      <c r="L227" s="39"/>
      <c r="M227" s="180" t="s">
        <v>19</v>
      </c>
      <c r="N227" s="181" t="s">
        <v>47</v>
      </c>
      <c r="O227" s="64"/>
      <c r="P227" s="182">
        <f>O227*H227</f>
        <v>0</v>
      </c>
      <c r="Q227" s="182">
        <v>2.972E-2</v>
      </c>
      <c r="R227" s="182">
        <f>Q227*H227</f>
        <v>2.972E-2</v>
      </c>
      <c r="S227" s="182">
        <v>0</v>
      </c>
      <c r="T227" s="18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4" t="s">
        <v>130</v>
      </c>
      <c r="AT227" s="184" t="s">
        <v>125</v>
      </c>
      <c r="AU227" s="184" t="s">
        <v>86</v>
      </c>
      <c r="AY227" s="17" t="s">
        <v>123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7" t="s">
        <v>84</v>
      </c>
      <c r="BK227" s="185">
        <f>ROUND(I227*H227,2)</f>
        <v>0</v>
      </c>
      <c r="BL227" s="17" t="s">
        <v>130</v>
      </c>
      <c r="BM227" s="184" t="s">
        <v>354</v>
      </c>
    </row>
    <row r="228" spans="1:65" s="2" customFormat="1" ht="11.25">
      <c r="A228" s="34"/>
      <c r="B228" s="35"/>
      <c r="C228" s="36"/>
      <c r="D228" s="186" t="s">
        <v>132</v>
      </c>
      <c r="E228" s="36"/>
      <c r="F228" s="187" t="s">
        <v>355</v>
      </c>
      <c r="G228" s="36"/>
      <c r="H228" s="36"/>
      <c r="I228" s="188"/>
      <c r="J228" s="36"/>
      <c r="K228" s="36"/>
      <c r="L228" s="39"/>
      <c r="M228" s="189"/>
      <c r="N228" s="190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132</v>
      </c>
      <c r="AU228" s="17" t="s">
        <v>86</v>
      </c>
    </row>
    <row r="229" spans="1:65" s="2" customFormat="1" ht="24.2" customHeight="1">
      <c r="A229" s="34"/>
      <c r="B229" s="35"/>
      <c r="C229" s="224" t="s">
        <v>356</v>
      </c>
      <c r="D229" s="224" t="s">
        <v>230</v>
      </c>
      <c r="E229" s="225" t="s">
        <v>357</v>
      </c>
      <c r="F229" s="226" t="s">
        <v>358</v>
      </c>
      <c r="G229" s="227" t="s">
        <v>331</v>
      </c>
      <c r="H229" s="228">
        <v>1</v>
      </c>
      <c r="I229" s="229"/>
      <c r="J229" s="230">
        <f>ROUND(I229*H229,2)</f>
        <v>0</v>
      </c>
      <c r="K229" s="226" t="s">
        <v>19</v>
      </c>
      <c r="L229" s="231"/>
      <c r="M229" s="232" t="s">
        <v>19</v>
      </c>
      <c r="N229" s="233" t="s">
        <v>47</v>
      </c>
      <c r="O229" s="64"/>
      <c r="P229" s="182">
        <f>O229*H229</f>
        <v>0</v>
      </c>
      <c r="Q229" s="182">
        <v>0.19500000000000001</v>
      </c>
      <c r="R229" s="182">
        <f>Q229*H229</f>
        <v>0.19500000000000001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172</v>
      </c>
      <c r="AT229" s="184" t="s">
        <v>230</v>
      </c>
      <c r="AU229" s="184" t="s">
        <v>86</v>
      </c>
      <c r="AY229" s="17" t="s">
        <v>123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84</v>
      </c>
      <c r="BK229" s="185">
        <f>ROUND(I229*H229,2)</f>
        <v>0</v>
      </c>
      <c r="BL229" s="17" t="s">
        <v>130</v>
      </c>
      <c r="BM229" s="184" t="s">
        <v>359</v>
      </c>
    </row>
    <row r="230" spans="1:65" s="2" customFormat="1" ht="16.5" customHeight="1">
      <c r="A230" s="34"/>
      <c r="B230" s="35"/>
      <c r="C230" s="173" t="s">
        <v>360</v>
      </c>
      <c r="D230" s="173" t="s">
        <v>125</v>
      </c>
      <c r="E230" s="174" t="s">
        <v>361</v>
      </c>
      <c r="F230" s="175" t="s">
        <v>362</v>
      </c>
      <c r="G230" s="176" t="s">
        <v>331</v>
      </c>
      <c r="H230" s="177">
        <v>1</v>
      </c>
      <c r="I230" s="178"/>
      <c r="J230" s="179">
        <f>ROUND(I230*H230,2)</f>
        <v>0</v>
      </c>
      <c r="K230" s="175" t="s">
        <v>129</v>
      </c>
      <c r="L230" s="39"/>
      <c r="M230" s="180" t="s">
        <v>19</v>
      </c>
      <c r="N230" s="181" t="s">
        <v>47</v>
      </c>
      <c r="O230" s="64"/>
      <c r="P230" s="182">
        <f>O230*H230</f>
        <v>0</v>
      </c>
      <c r="Q230" s="182">
        <v>0.21734000000000001</v>
      </c>
      <c r="R230" s="182">
        <f>Q230*H230</f>
        <v>0.21734000000000001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130</v>
      </c>
      <c r="AT230" s="184" t="s">
        <v>125</v>
      </c>
      <c r="AU230" s="184" t="s">
        <v>86</v>
      </c>
      <c r="AY230" s="17" t="s">
        <v>123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84</v>
      </c>
      <c r="BK230" s="185">
        <f>ROUND(I230*H230,2)</f>
        <v>0</v>
      </c>
      <c r="BL230" s="17" t="s">
        <v>130</v>
      </c>
      <c r="BM230" s="184" t="s">
        <v>363</v>
      </c>
    </row>
    <row r="231" spans="1:65" s="2" customFormat="1" ht="11.25">
      <c r="A231" s="34"/>
      <c r="B231" s="35"/>
      <c r="C231" s="36"/>
      <c r="D231" s="186" t="s">
        <v>132</v>
      </c>
      <c r="E231" s="36"/>
      <c r="F231" s="187" t="s">
        <v>364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132</v>
      </c>
      <c r="AU231" s="17" t="s">
        <v>86</v>
      </c>
    </row>
    <row r="232" spans="1:65" s="2" customFormat="1" ht="16.5" customHeight="1">
      <c r="A232" s="34"/>
      <c r="B232" s="35"/>
      <c r="C232" s="224" t="s">
        <v>365</v>
      </c>
      <c r="D232" s="224" t="s">
        <v>230</v>
      </c>
      <c r="E232" s="225" t="s">
        <v>366</v>
      </c>
      <c r="F232" s="226" t="s">
        <v>367</v>
      </c>
      <c r="G232" s="227" t="s">
        <v>331</v>
      </c>
      <c r="H232" s="228">
        <v>1</v>
      </c>
      <c r="I232" s="229"/>
      <c r="J232" s="230">
        <f>ROUND(I232*H232,2)</f>
        <v>0</v>
      </c>
      <c r="K232" s="226" t="s">
        <v>129</v>
      </c>
      <c r="L232" s="231"/>
      <c r="M232" s="232" t="s">
        <v>19</v>
      </c>
      <c r="N232" s="233" t="s">
        <v>47</v>
      </c>
      <c r="O232" s="64"/>
      <c r="P232" s="182">
        <f>O232*H232</f>
        <v>0</v>
      </c>
      <c r="Q232" s="182">
        <v>4.0000000000000001E-3</v>
      </c>
      <c r="R232" s="182">
        <f>Q232*H232</f>
        <v>4.0000000000000001E-3</v>
      </c>
      <c r="S232" s="182">
        <v>0</v>
      </c>
      <c r="T232" s="18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4" t="s">
        <v>172</v>
      </c>
      <c r="AT232" s="184" t="s">
        <v>230</v>
      </c>
      <c r="AU232" s="184" t="s">
        <v>86</v>
      </c>
      <c r="AY232" s="17" t="s">
        <v>123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7" t="s">
        <v>84</v>
      </c>
      <c r="BK232" s="185">
        <f>ROUND(I232*H232,2)</f>
        <v>0</v>
      </c>
      <c r="BL232" s="17" t="s">
        <v>130</v>
      </c>
      <c r="BM232" s="184" t="s">
        <v>368</v>
      </c>
    </row>
    <row r="233" spans="1:65" s="2" customFormat="1" ht="16.5" customHeight="1">
      <c r="A233" s="34"/>
      <c r="B233" s="35"/>
      <c r="C233" s="224" t="s">
        <v>369</v>
      </c>
      <c r="D233" s="224" t="s">
        <v>230</v>
      </c>
      <c r="E233" s="225" t="s">
        <v>370</v>
      </c>
      <c r="F233" s="226" t="s">
        <v>371</v>
      </c>
      <c r="G233" s="227" t="s">
        <v>331</v>
      </c>
      <c r="H233" s="228">
        <v>1</v>
      </c>
      <c r="I233" s="229"/>
      <c r="J233" s="230">
        <f>ROUND(I233*H233,2)</f>
        <v>0</v>
      </c>
      <c r="K233" s="226" t="s">
        <v>129</v>
      </c>
      <c r="L233" s="231"/>
      <c r="M233" s="232" t="s">
        <v>19</v>
      </c>
      <c r="N233" s="233" t="s">
        <v>47</v>
      </c>
      <c r="O233" s="64"/>
      <c r="P233" s="182">
        <f>O233*H233</f>
        <v>0</v>
      </c>
      <c r="Q233" s="182">
        <v>0.108</v>
      </c>
      <c r="R233" s="182">
        <f>Q233*H233</f>
        <v>0.108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172</v>
      </c>
      <c r="AT233" s="184" t="s">
        <v>230</v>
      </c>
      <c r="AU233" s="184" t="s">
        <v>86</v>
      </c>
      <c r="AY233" s="17" t="s">
        <v>123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7" t="s">
        <v>84</v>
      </c>
      <c r="BK233" s="185">
        <f>ROUND(I233*H233,2)</f>
        <v>0</v>
      </c>
      <c r="BL233" s="17" t="s">
        <v>130</v>
      </c>
      <c r="BM233" s="184" t="s">
        <v>372</v>
      </c>
    </row>
    <row r="234" spans="1:65" s="12" customFormat="1" ht="22.9" customHeight="1">
      <c r="B234" s="157"/>
      <c r="C234" s="158"/>
      <c r="D234" s="159" t="s">
        <v>75</v>
      </c>
      <c r="E234" s="171" t="s">
        <v>179</v>
      </c>
      <c r="F234" s="171" t="s">
        <v>373</v>
      </c>
      <c r="G234" s="158"/>
      <c r="H234" s="158"/>
      <c r="I234" s="161"/>
      <c r="J234" s="172">
        <f>BK234</f>
        <v>0</v>
      </c>
      <c r="K234" s="158"/>
      <c r="L234" s="163"/>
      <c r="M234" s="164"/>
      <c r="N234" s="165"/>
      <c r="O234" s="165"/>
      <c r="P234" s="166">
        <f>SUM(P235:P272)</f>
        <v>0</v>
      </c>
      <c r="Q234" s="165"/>
      <c r="R234" s="166">
        <f>SUM(R235:R272)</f>
        <v>5.4188436000000006</v>
      </c>
      <c r="S234" s="165"/>
      <c r="T234" s="167">
        <f>SUM(T235:T272)</f>
        <v>0.16400000000000001</v>
      </c>
      <c r="AR234" s="168" t="s">
        <v>84</v>
      </c>
      <c r="AT234" s="169" t="s">
        <v>75</v>
      </c>
      <c r="AU234" s="169" t="s">
        <v>84</v>
      </c>
      <c r="AY234" s="168" t="s">
        <v>123</v>
      </c>
      <c r="BK234" s="170">
        <f>SUM(BK235:BK272)</f>
        <v>0</v>
      </c>
    </row>
    <row r="235" spans="1:65" s="2" customFormat="1" ht="16.5" customHeight="1">
      <c r="A235" s="34"/>
      <c r="B235" s="35"/>
      <c r="C235" s="173" t="s">
        <v>374</v>
      </c>
      <c r="D235" s="173" t="s">
        <v>125</v>
      </c>
      <c r="E235" s="174" t="s">
        <v>375</v>
      </c>
      <c r="F235" s="175" t="s">
        <v>376</v>
      </c>
      <c r="G235" s="176" t="s">
        <v>331</v>
      </c>
      <c r="H235" s="177">
        <v>2</v>
      </c>
      <c r="I235" s="178"/>
      <c r="J235" s="179">
        <f>ROUND(I235*H235,2)</f>
        <v>0</v>
      </c>
      <c r="K235" s="175" t="s">
        <v>129</v>
      </c>
      <c r="L235" s="39"/>
      <c r="M235" s="180" t="s">
        <v>19</v>
      </c>
      <c r="N235" s="181" t="s">
        <v>47</v>
      </c>
      <c r="O235" s="64"/>
      <c r="P235" s="182">
        <f>O235*H235</f>
        <v>0</v>
      </c>
      <c r="Q235" s="182">
        <v>0.10940999999999999</v>
      </c>
      <c r="R235" s="182">
        <f>Q235*H235</f>
        <v>0.21881999999999999</v>
      </c>
      <c r="S235" s="182">
        <v>0</v>
      </c>
      <c r="T235" s="18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4" t="s">
        <v>130</v>
      </c>
      <c r="AT235" s="184" t="s">
        <v>125</v>
      </c>
      <c r="AU235" s="184" t="s">
        <v>86</v>
      </c>
      <c r="AY235" s="17" t="s">
        <v>123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7" t="s">
        <v>84</v>
      </c>
      <c r="BK235" s="185">
        <f>ROUND(I235*H235,2)</f>
        <v>0</v>
      </c>
      <c r="BL235" s="17" t="s">
        <v>130</v>
      </c>
      <c r="BM235" s="184" t="s">
        <v>377</v>
      </c>
    </row>
    <row r="236" spans="1:65" s="2" customFormat="1" ht="11.25">
      <c r="A236" s="34"/>
      <c r="B236" s="35"/>
      <c r="C236" s="36"/>
      <c r="D236" s="186" t="s">
        <v>132</v>
      </c>
      <c r="E236" s="36"/>
      <c r="F236" s="187" t="s">
        <v>378</v>
      </c>
      <c r="G236" s="36"/>
      <c r="H236" s="36"/>
      <c r="I236" s="188"/>
      <c r="J236" s="36"/>
      <c r="K236" s="36"/>
      <c r="L236" s="39"/>
      <c r="M236" s="189"/>
      <c r="N236" s="190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132</v>
      </c>
      <c r="AU236" s="17" t="s">
        <v>86</v>
      </c>
    </row>
    <row r="237" spans="1:65" s="13" customFormat="1" ht="11.25">
      <c r="B237" s="191"/>
      <c r="C237" s="192"/>
      <c r="D237" s="193" t="s">
        <v>134</v>
      </c>
      <c r="E237" s="194" t="s">
        <v>19</v>
      </c>
      <c r="F237" s="195" t="s">
        <v>379</v>
      </c>
      <c r="G237" s="192"/>
      <c r="H237" s="194" t="s">
        <v>19</v>
      </c>
      <c r="I237" s="196"/>
      <c r="J237" s="192"/>
      <c r="K237" s="192"/>
      <c r="L237" s="197"/>
      <c r="M237" s="198"/>
      <c r="N237" s="199"/>
      <c r="O237" s="199"/>
      <c r="P237" s="199"/>
      <c r="Q237" s="199"/>
      <c r="R237" s="199"/>
      <c r="S237" s="199"/>
      <c r="T237" s="200"/>
      <c r="AT237" s="201" t="s">
        <v>134</v>
      </c>
      <c r="AU237" s="201" t="s">
        <v>86</v>
      </c>
      <c r="AV237" s="13" t="s">
        <v>84</v>
      </c>
      <c r="AW237" s="13" t="s">
        <v>37</v>
      </c>
      <c r="AX237" s="13" t="s">
        <v>76</v>
      </c>
      <c r="AY237" s="201" t="s">
        <v>123</v>
      </c>
    </row>
    <row r="238" spans="1:65" s="14" customFormat="1" ht="11.25">
      <c r="B238" s="202"/>
      <c r="C238" s="203"/>
      <c r="D238" s="193" t="s">
        <v>134</v>
      </c>
      <c r="E238" s="204" t="s">
        <v>19</v>
      </c>
      <c r="F238" s="205" t="s">
        <v>86</v>
      </c>
      <c r="G238" s="203"/>
      <c r="H238" s="206">
        <v>2</v>
      </c>
      <c r="I238" s="207"/>
      <c r="J238" s="203"/>
      <c r="K238" s="203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134</v>
      </c>
      <c r="AU238" s="212" t="s">
        <v>86</v>
      </c>
      <c r="AV238" s="14" t="s">
        <v>86</v>
      </c>
      <c r="AW238" s="14" t="s">
        <v>37</v>
      </c>
      <c r="AX238" s="14" t="s">
        <v>84</v>
      </c>
      <c r="AY238" s="212" t="s">
        <v>123</v>
      </c>
    </row>
    <row r="239" spans="1:65" s="2" customFormat="1" ht="21.75" customHeight="1">
      <c r="A239" s="34"/>
      <c r="B239" s="35"/>
      <c r="C239" s="173" t="s">
        <v>380</v>
      </c>
      <c r="D239" s="173" t="s">
        <v>125</v>
      </c>
      <c r="E239" s="174" t="s">
        <v>381</v>
      </c>
      <c r="F239" s="175" t="s">
        <v>382</v>
      </c>
      <c r="G239" s="176" t="s">
        <v>128</v>
      </c>
      <c r="H239" s="177">
        <v>19</v>
      </c>
      <c r="I239" s="178"/>
      <c r="J239" s="179">
        <f>ROUND(I239*H239,2)</f>
        <v>0</v>
      </c>
      <c r="K239" s="175" t="s">
        <v>129</v>
      </c>
      <c r="L239" s="39"/>
      <c r="M239" s="180" t="s">
        <v>19</v>
      </c>
      <c r="N239" s="181" t="s">
        <v>47</v>
      </c>
      <c r="O239" s="64"/>
      <c r="P239" s="182">
        <f>O239*H239</f>
        <v>0</v>
      </c>
      <c r="Q239" s="182">
        <v>2.5999999999999999E-3</v>
      </c>
      <c r="R239" s="182">
        <f>Q239*H239</f>
        <v>4.9399999999999999E-2</v>
      </c>
      <c r="S239" s="182">
        <v>0</v>
      </c>
      <c r="T239" s="183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4" t="s">
        <v>130</v>
      </c>
      <c r="AT239" s="184" t="s">
        <v>125</v>
      </c>
      <c r="AU239" s="184" t="s">
        <v>86</v>
      </c>
      <c r="AY239" s="17" t="s">
        <v>123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7" t="s">
        <v>84</v>
      </c>
      <c r="BK239" s="185">
        <f>ROUND(I239*H239,2)</f>
        <v>0</v>
      </c>
      <c r="BL239" s="17" t="s">
        <v>130</v>
      </c>
      <c r="BM239" s="184" t="s">
        <v>383</v>
      </c>
    </row>
    <row r="240" spans="1:65" s="2" customFormat="1" ht="11.25">
      <c r="A240" s="34"/>
      <c r="B240" s="35"/>
      <c r="C240" s="36"/>
      <c r="D240" s="186" t="s">
        <v>132</v>
      </c>
      <c r="E240" s="36"/>
      <c r="F240" s="187" t="s">
        <v>384</v>
      </c>
      <c r="G240" s="36"/>
      <c r="H240" s="36"/>
      <c r="I240" s="188"/>
      <c r="J240" s="36"/>
      <c r="K240" s="36"/>
      <c r="L240" s="39"/>
      <c r="M240" s="189"/>
      <c r="N240" s="190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132</v>
      </c>
      <c r="AU240" s="17" t="s">
        <v>86</v>
      </c>
    </row>
    <row r="241" spans="1:65" s="13" customFormat="1" ht="11.25">
      <c r="B241" s="191"/>
      <c r="C241" s="192"/>
      <c r="D241" s="193" t="s">
        <v>134</v>
      </c>
      <c r="E241" s="194" t="s">
        <v>19</v>
      </c>
      <c r="F241" s="195" t="s">
        <v>385</v>
      </c>
      <c r="G241" s="192"/>
      <c r="H241" s="194" t="s">
        <v>19</v>
      </c>
      <c r="I241" s="196"/>
      <c r="J241" s="192"/>
      <c r="K241" s="192"/>
      <c r="L241" s="197"/>
      <c r="M241" s="198"/>
      <c r="N241" s="199"/>
      <c r="O241" s="199"/>
      <c r="P241" s="199"/>
      <c r="Q241" s="199"/>
      <c r="R241" s="199"/>
      <c r="S241" s="199"/>
      <c r="T241" s="200"/>
      <c r="AT241" s="201" t="s">
        <v>134</v>
      </c>
      <c r="AU241" s="201" t="s">
        <v>86</v>
      </c>
      <c r="AV241" s="13" t="s">
        <v>84</v>
      </c>
      <c r="AW241" s="13" t="s">
        <v>37</v>
      </c>
      <c r="AX241" s="13" t="s">
        <v>76</v>
      </c>
      <c r="AY241" s="201" t="s">
        <v>123</v>
      </c>
    </row>
    <row r="242" spans="1:65" s="14" customFormat="1" ht="11.25">
      <c r="B242" s="202"/>
      <c r="C242" s="203"/>
      <c r="D242" s="193" t="s">
        <v>134</v>
      </c>
      <c r="E242" s="204" t="s">
        <v>19</v>
      </c>
      <c r="F242" s="205" t="s">
        <v>386</v>
      </c>
      <c r="G242" s="203"/>
      <c r="H242" s="206">
        <v>15</v>
      </c>
      <c r="I242" s="207"/>
      <c r="J242" s="203"/>
      <c r="K242" s="203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134</v>
      </c>
      <c r="AU242" s="212" t="s">
        <v>86</v>
      </c>
      <c r="AV242" s="14" t="s">
        <v>86</v>
      </c>
      <c r="AW242" s="14" t="s">
        <v>37</v>
      </c>
      <c r="AX242" s="14" t="s">
        <v>76</v>
      </c>
      <c r="AY242" s="212" t="s">
        <v>123</v>
      </c>
    </row>
    <row r="243" spans="1:65" s="13" customFormat="1" ht="11.25">
      <c r="B243" s="191"/>
      <c r="C243" s="192"/>
      <c r="D243" s="193" t="s">
        <v>134</v>
      </c>
      <c r="E243" s="194" t="s">
        <v>19</v>
      </c>
      <c r="F243" s="195" t="s">
        <v>387</v>
      </c>
      <c r="G243" s="192"/>
      <c r="H243" s="194" t="s">
        <v>19</v>
      </c>
      <c r="I243" s="196"/>
      <c r="J243" s="192"/>
      <c r="K243" s="192"/>
      <c r="L243" s="197"/>
      <c r="M243" s="198"/>
      <c r="N243" s="199"/>
      <c r="O243" s="199"/>
      <c r="P243" s="199"/>
      <c r="Q243" s="199"/>
      <c r="R243" s="199"/>
      <c r="S243" s="199"/>
      <c r="T243" s="200"/>
      <c r="AT243" s="201" t="s">
        <v>134</v>
      </c>
      <c r="AU243" s="201" t="s">
        <v>86</v>
      </c>
      <c r="AV243" s="13" t="s">
        <v>84</v>
      </c>
      <c r="AW243" s="13" t="s">
        <v>37</v>
      </c>
      <c r="AX243" s="13" t="s">
        <v>76</v>
      </c>
      <c r="AY243" s="201" t="s">
        <v>123</v>
      </c>
    </row>
    <row r="244" spans="1:65" s="14" customFormat="1" ht="11.25">
      <c r="B244" s="202"/>
      <c r="C244" s="203"/>
      <c r="D244" s="193" t="s">
        <v>134</v>
      </c>
      <c r="E244" s="204" t="s">
        <v>19</v>
      </c>
      <c r="F244" s="205" t="s">
        <v>388</v>
      </c>
      <c r="G244" s="203"/>
      <c r="H244" s="206">
        <v>4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134</v>
      </c>
      <c r="AU244" s="212" t="s">
        <v>86</v>
      </c>
      <c r="AV244" s="14" t="s">
        <v>86</v>
      </c>
      <c r="AW244" s="14" t="s">
        <v>37</v>
      </c>
      <c r="AX244" s="14" t="s">
        <v>76</v>
      </c>
      <c r="AY244" s="212" t="s">
        <v>123</v>
      </c>
    </row>
    <row r="245" spans="1:65" s="15" customFormat="1" ht="11.25">
      <c r="B245" s="213"/>
      <c r="C245" s="214"/>
      <c r="D245" s="193" t="s">
        <v>134</v>
      </c>
      <c r="E245" s="215" t="s">
        <v>19</v>
      </c>
      <c r="F245" s="216" t="s">
        <v>166</v>
      </c>
      <c r="G245" s="214"/>
      <c r="H245" s="217">
        <v>19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134</v>
      </c>
      <c r="AU245" s="223" t="s">
        <v>86</v>
      </c>
      <c r="AV245" s="15" t="s">
        <v>130</v>
      </c>
      <c r="AW245" s="15" t="s">
        <v>37</v>
      </c>
      <c r="AX245" s="15" t="s">
        <v>84</v>
      </c>
      <c r="AY245" s="223" t="s">
        <v>123</v>
      </c>
    </row>
    <row r="246" spans="1:65" s="2" customFormat="1" ht="16.5" customHeight="1">
      <c r="A246" s="34"/>
      <c r="B246" s="35"/>
      <c r="C246" s="173" t="s">
        <v>389</v>
      </c>
      <c r="D246" s="173" t="s">
        <v>125</v>
      </c>
      <c r="E246" s="174" t="s">
        <v>390</v>
      </c>
      <c r="F246" s="175" t="s">
        <v>391</v>
      </c>
      <c r="G246" s="176" t="s">
        <v>175</v>
      </c>
      <c r="H246" s="177">
        <v>7</v>
      </c>
      <c r="I246" s="178"/>
      <c r="J246" s="179">
        <f>ROUND(I246*H246,2)</f>
        <v>0</v>
      </c>
      <c r="K246" s="175" t="s">
        <v>129</v>
      </c>
      <c r="L246" s="39"/>
      <c r="M246" s="180" t="s">
        <v>19</v>
      </c>
      <c r="N246" s="181" t="s">
        <v>47</v>
      </c>
      <c r="O246" s="64"/>
      <c r="P246" s="182">
        <f>O246*H246</f>
        <v>0</v>
      </c>
      <c r="Q246" s="182">
        <v>1.3999999999999999E-4</v>
      </c>
      <c r="R246" s="182">
        <f>Q246*H246</f>
        <v>9.7999999999999997E-4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130</v>
      </c>
      <c r="AT246" s="184" t="s">
        <v>125</v>
      </c>
      <c r="AU246" s="184" t="s">
        <v>86</v>
      </c>
      <c r="AY246" s="17" t="s">
        <v>123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7" t="s">
        <v>84</v>
      </c>
      <c r="BK246" s="185">
        <f>ROUND(I246*H246,2)</f>
        <v>0</v>
      </c>
      <c r="BL246" s="17" t="s">
        <v>130</v>
      </c>
      <c r="BM246" s="184" t="s">
        <v>392</v>
      </c>
    </row>
    <row r="247" spans="1:65" s="2" customFormat="1" ht="11.25">
      <c r="A247" s="34"/>
      <c r="B247" s="35"/>
      <c r="C247" s="36"/>
      <c r="D247" s="186" t="s">
        <v>132</v>
      </c>
      <c r="E247" s="36"/>
      <c r="F247" s="187" t="s">
        <v>393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132</v>
      </c>
      <c r="AU247" s="17" t="s">
        <v>86</v>
      </c>
    </row>
    <row r="248" spans="1:65" s="2" customFormat="1" ht="24.2" customHeight="1">
      <c r="A248" s="34"/>
      <c r="B248" s="35"/>
      <c r="C248" s="173" t="s">
        <v>394</v>
      </c>
      <c r="D248" s="173" t="s">
        <v>125</v>
      </c>
      <c r="E248" s="174" t="s">
        <v>395</v>
      </c>
      <c r="F248" s="175" t="s">
        <v>396</v>
      </c>
      <c r="G248" s="176" t="s">
        <v>128</v>
      </c>
      <c r="H248" s="177">
        <v>19</v>
      </c>
      <c r="I248" s="178"/>
      <c r="J248" s="179">
        <f>ROUND(I248*H248,2)</f>
        <v>0</v>
      </c>
      <c r="K248" s="175" t="s">
        <v>129</v>
      </c>
      <c r="L248" s="39"/>
      <c r="M248" s="180" t="s">
        <v>19</v>
      </c>
      <c r="N248" s="181" t="s">
        <v>47</v>
      </c>
      <c r="O248" s="64"/>
      <c r="P248" s="182">
        <f>O248*H248</f>
        <v>0</v>
      </c>
      <c r="Q248" s="182">
        <v>1.0000000000000001E-5</v>
      </c>
      <c r="R248" s="182">
        <f>Q248*H248</f>
        <v>1.9000000000000001E-4</v>
      </c>
      <c r="S248" s="182">
        <v>0</v>
      </c>
      <c r="T248" s="18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4" t="s">
        <v>130</v>
      </c>
      <c r="AT248" s="184" t="s">
        <v>125</v>
      </c>
      <c r="AU248" s="184" t="s">
        <v>86</v>
      </c>
      <c r="AY248" s="17" t="s">
        <v>123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7" t="s">
        <v>84</v>
      </c>
      <c r="BK248" s="185">
        <f>ROUND(I248*H248,2)</f>
        <v>0</v>
      </c>
      <c r="BL248" s="17" t="s">
        <v>130</v>
      </c>
      <c r="BM248" s="184" t="s">
        <v>397</v>
      </c>
    </row>
    <row r="249" spans="1:65" s="2" customFormat="1" ht="11.25">
      <c r="A249" s="34"/>
      <c r="B249" s="35"/>
      <c r="C249" s="36"/>
      <c r="D249" s="186" t="s">
        <v>132</v>
      </c>
      <c r="E249" s="36"/>
      <c r="F249" s="187" t="s">
        <v>398</v>
      </c>
      <c r="G249" s="36"/>
      <c r="H249" s="36"/>
      <c r="I249" s="188"/>
      <c r="J249" s="36"/>
      <c r="K249" s="36"/>
      <c r="L249" s="39"/>
      <c r="M249" s="189"/>
      <c r="N249" s="190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132</v>
      </c>
      <c r="AU249" s="17" t="s">
        <v>86</v>
      </c>
    </row>
    <row r="250" spans="1:65" s="2" customFormat="1" ht="24.2" customHeight="1">
      <c r="A250" s="34"/>
      <c r="B250" s="35"/>
      <c r="C250" s="173" t="s">
        <v>399</v>
      </c>
      <c r="D250" s="173" t="s">
        <v>125</v>
      </c>
      <c r="E250" s="174" t="s">
        <v>400</v>
      </c>
      <c r="F250" s="175" t="s">
        <v>401</v>
      </c>
      <c r="G250" s="176" t="s">
        <v>175</v>
      </c>
      <c r="H250" s="177">
        <v>22</v>
      </c>
      <c r="I250" s="178"/>
      <c r="J250" s="179">
        <f>ROUND(I250*H250,2)</f>
        <v>0</v>
      </c>
      <c r="K250" s="175" t="s">
        <v>129</v>
      </c>
      <c r="L250" s="39"/>
      <c r="M250" s="180" t="s">
        <v>19</v>
      </c>
      <c r="N250" s="181" t="s">
        <v>47</v>
      </c>
      <c r="O250" s="64"/>
      <c r="P250" s="182">
        <f>O250*H250</f>
        <v>0</v>
      </c>
      <c r="Q250" s="182">
        <v>0.16850000000000001</v>
      </c>
      <c r="R250" s="182">
        <f>Q250*H250</f>
        <v>3.7070000000000003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130</v>
      </c>
      <c r="AT250" s="184" t="s">
        <v>125</v>
      </c>
      <c r="AU250" s="184" t="s">
        <v>86</v>
      </c>
      <c r="AY250" s="17" t="s">
        <v>123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7" t="s">
        <v>84</v>
      </c>
      <c r="BK250" s="185">
        <f>ROUND(I250*H250,2)</f>
        <v>0</v>
      </c>
      <c r="BL250" s="17" t="s">
        <v>130</v>
      </c>
      <c r="BM250" s="184" t="s">
        <v>402</v>
      </c>
    </row>
    <row r="251" spans="1:65" s="2" customFormat="1" ht="11.25">
      <c r="A251" s="34"/>
      <c r="B251" s="35"/>
      <c r="C251" s="36"/>
      <c r="D251" s="186" t="s">
        <v>132</v>
      </c>
      <c r="E251" s="36"/>
      <c r="F251" s="187" t="s">
        <v>403</v>
      </c>
      <c r="G251" s="36"/>
      <c r="H251" s="36"/>
      <c r="I251" s="188"/>
      <c r="J251" s="36"/>
      <c r="K251" s="36"/>
      <c r="L251" s="39"/>
      <c r="M251" s="189"/>
      <c r="N251" s="190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132</v>
      </c>
      <c r="AU251" s="17" t="s">
        <v>86</v>
      </c>
    </row>
    <row r="252" spans="1:65" s="2" customFormat="1" ht="19.5">
      <c r="A252" s="34"/>
      <c r="B252" s="35"/>
      <c r="C252" s="36"/>
      <c r="D252" s="193" t="s">
        <v>301</v>
      </c>
      <c r="E252" s="36"/>
      <c r="F252" s="234" t="s">
        <v>404</v>
      </c>
      <c r="G252" s="36"/>
      <c r="H252" s="36"/>
      <c r="I252" s="188"/>
      <c r="J252" s="36"/>
      <c r="K252" s="36"/>
      <c r="L252" s="39"/>
      <c r="M252" s="189"/>
      <c r="N252" s="190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301</v>
      </c>
      <c r="AU252" s="17" t="s">
        <v>86</v>
      </c>
    </row>
    <row r="253" spans="1:65" s="14" customFormat="1" ht="11.25">
      <c r="B253" s="202"/>
      <c r="C253" s="203"/>
      <c r="D253" s="193" t="s">
        <v>134</v>
      </c>
      <c r="E253" s="204" t="s">
        <v>19</v>
      </c>
      <c r="F253" s="205" t="s">
        <v>405</v>
      </c>
      <c r="G253" s="203"/>
      <c r="H253" s="206">
        <v>22</v>
      </c>
      <c r="I253" s="207"/>
      <c r="J253" s="203"/>
      <c r="K253" s="203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134</v>
      </c>
      <c r="AU253" s="212" t="s">
        <v>86</v>
      </c>
      <c r="AV253" s="14" t="s">
        <v>86</v>
      </c>
      <c r="AW253" s="14" t="s">
        <v>37</v>
      </c>
      <c r="AX253" s="14" t="s">
        <v>84</v>
      </c>
      <c r="AY253" s="212" t="s">
        <v>123</v>
      </c>
    </row>
    <row r="254" spans="1:65" s="2" customFormat="1" ht="16.5" customHeight="1">
      <c r="A254" s="34"/>
      <c r="B254" s="35"/>
      <c r="C254" s="224" t="s">
        <v>406</v>
      </c>
      <c r="D254" s="224" t="s">
        <v>230</v>
      </c>
      <c r="E254" s="225" t="s">
        <v>407</v>
      </c>
      <c r="F254" s="226" t="s">
        <v>408</v>
      </c>
      <c r="G254" s="227" t="s">
        <v>175</v>
      </c>
      <c r="H254" s="228">
        <v>8.16</v>
      </c>
      <c r="I254" s="229"/>
      <c r="J254" s="230">
        <f>ROUND(I254*H254,2)</f>
        <v>0</v>
      </c>
      <c r="K254" s="226" t="s">
        <v>129</v>
      </c>
      <c r="L254" s="231"/>
      <c r="M254" s="232" t="s">
        <v>19</v>
      </c>
      <c r="N254" s="233" t="s">
        <v>47</v>
      </c>
      <c r="O254" s="64"/>
      <c r="P254" s="182">
        <f>O254*H254</f>
        <v>0</v>
      </c>
      <c r="Q254" s="182">
        <v>0.08</v>
      </c>
      <c r="R254" s="182">
        <f>Q254*H254</f>
        <v>0.65280000000000005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172</v>
      </c>
      <c r="AT254" s="184" t="s">
        <v>230</v>
      </c>
      <c r="AU254" s="184" t="s">
        <v>86</v>
      </c>
      <c r="AY254" s="17" t="s">
        <v>123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7" t="s">
        <v>84</v>
      </c>
      <c r="BK254" s="185">
        <f>ROUND(I254*H254,2)</f>
        <v>0</v>
      </c>
      <c r="BL254" s="17" t="s">
        <v>130</v>
      </c>
      <c r="BM254" s="184" t="s">
        <v>409</v>
      </c>
    </row>
    <row r="255" spans="1:65" s="14" customFormat="1" ht="11.25">
      <c r="B255" s="202"/>
      <c r="C255" s="203"/>
      <c r="D255" s="193" t="s">
        <v>134</v>
      </c>
      <c r="E255" s="203"/>
      <c r="F255" s="205" t="s">
        <v>410</v>
      </c>
      <c r="G255" s="203"/>
      <c r="H255" s="206">
        <v>8.16</v>
      </c>
      <c r="I255" s="207"/>
      <c r="J255" s="203"/>
      <c r="K255" s="203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134</v>
      </c>
      <c r="AU255" s="212" t="s">
        <v>86</v>
      </c>
      <c r="AV255" s="14" t="s">
        <v>86</v>
      </c>
      <c r="AW255" s="14" t="s">
        <v>4</v>
      </c>
      <c r="AX255" s="14" t="s">
        <v>84</v>
      </c>
      <c r="AY255" s="212" t="s">
        <v>123</v>
      </c>
    </row>
    <row r="256" spans="1:65" s="2" customFormat="1" ht="16.5" customHeight="1">
      <c r="A256" s="34"/>
      <c r="B256" s="35"/>
      <c r="C256" s="224" t="s">
        <v>411</v>
      </c>
      <c r="D256" s="224" t="s">
        <v>230</v>
      </c>
      <c r="E256" s="225" t="s">
        <v>412</v>
      </c>
      <c r="F256" s="226" t="s">
        <v>413</v>
      </c>
      <c r="G256" s="227" t="s">
        <v>175</v>
      </c>
      <c r="H256" s="228">
        <v>10.199999999999999</v>
      </c>
      <c r="I256" s="229"/>
      <c r="J256" s="230">
        <f>ROUND(I256*H256,2)</f>
        <v>0</v>
      </c>
      <c r="K256" s="226" t="s">
        <v>129</v>
      </c>
      <c r="L256" s="231"/>
      <c r="M256" s="232" t="s">
        <v>19</v>
      </c>
      <c r="N256" s="233" t="s">
        <v>47</v>
      </c>
      <c r="O256" s="64"/>
      <c r="P256" s="182">
        <f>O256*H256</f>
        <v>0</v>
      </c>
      <c r="Q256" s="182">
        <v>4.8300000000000003E-2</v>
      </c>
      <c r="R256" s="182">
        <f>Q256*H256</f>
        <v>0.49265999999999999</v>
      </c>
      <c r="S256" s="182">
        <v>0</v>
      </c>
      <c r="T256" s="18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84" t="s">
        <v>172</v>
      </c>
      <c r="AT256" s="184" t="s">
        <v>230</v>
      </c>
      <c r="AU256" s="184" t="s">
        <v>86</v>
      </c>
      <c r="AY256" s="17" t="s">
        <v>123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7" t="s">
        <v>84</v>
      </c>
      <c r="BK256" s="185">
        <f>ROUND(I256*H256,2)</f>
        <v>0</v>
      </c>
      <c r="BL256" s="17" t="s">
        <v>130</v>
      </c>
      <c r="BM256" s="184" t="s">
        <v>414</v>
      </c>
    </row>
    <row r="257" spans="1:65" s="14" customFormat="1" ht="11.25">
      <c r="B257" s="202"/>
      <c r="C257" s="203"/>
      <c r="D257" s="193" t="s">
        <v>134</v>
      </c>
      <c r="E257" s="203"/>
      <c r="F257" s="205" t="s">
        <v>415</v>
      </c>
      <c r="G257" s="203"/>
      <c r="H257" s="206">
        <v>10.199999999999999</v>
      </c>
      <c r="I257" s="207"/>
      <c r="J257" s="203"/>
      <c r="K257" s="203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134</v>
      </c>
      <c r="AU257" s="212" t="s">
        <v>86</v>
      </c>
      <c r="AV257" s="14" t="s">
        <v>86</v>
      </c>
      <c r="AW257" s="14" t="s">
        <v>4</v>
      </c>
      <c r="AX257" s="14" t="s">
        <v>84</v>
      </c>
      <c r="AY257" s="212" t="s">
        <v>123</v>
      </c>
    </row>
    <row r="258" spans="1:65" s="2" customFormat="1" ht="16.5" customHeight="1">
      <c r="A258" s="34"/>
      <c r="B258" s="35"/>
      <c r="C258" s="224" t="s">
        <v>416</v>
      </c>
      <c r="D258" s="224" t="s">
        <v>230</v>
      </c>
      <c r="E258" s="225" t="s">
        <v>417</v>
      </c>
      <c r="F258" s="226" t="s">
        <v>418</v>
      </c>
      <c r="G258" s="227" t="s">
        <v>175</v>
      </c>
      <c r="H258" s="228">
        <v>4.08</v>
      </c>
      <c r="I258" s="229"/>
      <c r="J258" s="230">
        <f>ROUND(I258*H258,2)</f>
        <v>0</v>
      </c>
      <c r="K258" s="226" t="s">
        <v>129</v>
      </c>
      <c r="L258" s="231"/>
      <c r="M258" s="232" t="s">
        <v>19</v>
      </c>
      <c r="N258" s="233" t="s">
        <v>47</v>
      </c>
      <c r="O258" s="64"/>
      <c r="P258" s="182">
        <f>O258*H258</f>
        <v>0</v>
      </c>
      <c r="Q258" s="182">
        <v>6.5670000000000006E-2</v>
      </c>
      <c r="R258" s="182">
        <f>Q258*H258</f>
        <v>0.26793360000000005</v>
      </c>
      <c r="S258" s="182">
        <v>0</v>
      </c>
      <c r="T258" s="18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4" t="s">
        <v>172</v>
      </c>
      <c r="AT258" s="184" t="s">
        <v>230</v>
      </c>
      <c r="AU258" s="184" t="s">
        <v>86</v>
      </c>
      <c r="AY258" s="17" t="s">
        <v>123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7" t="s">
        <v>84</v>
      </c>
      <c r="BK258" s="185">
        <f>ROUND(I258*H258,2)</f>
        <v>0</v>
      </c>
      <c r="BL258" s="17" t="s">
        <v>130</v>
      </c>
      <c r="BM258" s="184" t="s">
        <v>419</v>
      </c>
    </row>
    <row r="259" spans="1:65" s="14" customFormat="1" ht="11.25">
      <c r="B259" s="202"/>
      <c r="C259" s="203"/>
      <c r="D259" s="193" t="s">
        <v>134</v>
      </c>
      <c r="E259" s="204" t="s">
        <v>19</v>
      </c>
      <c r="F259" s="205" t="s">
        <v>420</v>
      </c>
      <c r="G259" s="203"/>
      <c r="H259" s="206">
        <v>4</v>
      </c>
      <c r="I259" s="207"/>
      <c r="J259" s="203"/>
      <c r="K259" s="203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134</v>
      </c>
      <c r="AU259" s="212" t="s">
        <v>86</v>
      </c>
      <c r="AV259" s="14" t="s">
        <v>86</v>
      </c>
      <c r="AW259" s="14" t="s">
        <v>37</v>
      </c>
      <c r="AX259" s="14" t="s">
        <v>84</v>
      </c>
      <c r="AY259" s="212" t="s">
        <v>123</v>
      </c>
    </row>
    <row r="260" spans="1:65" s="14" customFormat="1" ht="11.25">
      <c r="B260" s="202"/>
      <c r="C260" s="203"/>
      <c r="D260" s="193" t="s">
        <v>134</v>
      </c>
      <c r="E260" s="203"/>
      <c r="F260" s="205" t="s">
        <v>421</v>
      </c>
      <c r="G260" s="203"/>
      <c r="H260" s="206">
        <v>4.08</v>
      </c>
      <c r="I260" s="207"/>
      <c r="J260" s="203"/>
      <c r="K260" s="203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134</v>
      </c>
      <c r="AU260" s="212" t="s">
        <v>86</v>
      </c>
      <c r="AV260" s="14" t="s">
        <v>86</v>
      </c>
      <c r="AW260" s="14" t="s">
        <v>4</v>
      </c>
      <c r="AX260" s="14" t="s">
        <v>84</v>
      </c>
      <c r="AY260" s="212" t="s">
        <v>123</v>
      </c>
    </row>
    <row r="261" spans="1:65" s="2" customFormat="1" ht="33" customHeight="1">
      <c r="A261" s="34"/>
      <c r="B261" s="35"/>
      <c r="C261" s="173" t="s">
        <v>422</v>
      </c>
      <c r="D261" s="173" t="s">
        <v>125</v>
      </c>
      <c r="E261" s="174" t="s">
        <v>423</v>
      </c>
      <c r="F261" s="175" t="s">
        <v>424</v>
      </c>
      <c r="G261" s="176" t="s">
        <v>175</v>
      </c>
      <c r="H261" s="177">
        <v>26</v>
      </c>
      <c r="I261" s="178"/>
      <c r="J261" s="179">
        <f>ROUND(I261*H261,2)</f>
        <v>0</v>
      </c>
      <c r="K261" s="175" t="s">
        <v>129</v>
      </c>
      <c r="L261" s="39"/>
      <c r="M261" s="180" t="s">
        <v>19</v>
      </c>
      <c r="N261" s="181" t="s">
        <v>47</v>
      </c>
      <c r="O261" s="64"/>
      <c r="P261" s="182">
        <f>O261*H261</f>
        <v>0</v>
      </c>
      <c r="Q261" s="182">
        <v>6.0999999999999997E-4</v>
      </c>
      <c r="R261" s="182">
        <f>Q261*H261</f>
        <v>1.5859999999999999E-2</v>
      </c>
      <c r="S261" s="182">
        <v>0</v>
      </c>
      <c r="T261" s="18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4" t="s">
        <v>130</v>
      </c>
      <c r="AT261" s="184" t="s">
        <v>125</v>
      </c>
      <c r="AU261" s="184" t="s">
        <v>86</v>
      </c>
      <c r="AY261" s="17" t="s">
        <v>123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7" t="s">
        <v>84</v>
      </c>
      <c r="BK261" s="185">
        <f>ROUND(I261*H261,2)</f>
        <v>0</v>
      </c>
      <c r="BL261" s="17" t="s">
        <v>130</v>
      </c>
      <c r="BM261" s="184" t="s">
        <v>425</v>
      </c>
    </row>
    <row r="262" spans="1:65" s="2" customFormat="1" ht="11.25">
      <c r="A262" s="34"/>
      <c r="B262" s="35"/>
      <c r="C262" s="36"/>
      <c r="D262" s="186" t="s">
        <v>132</v>
      </c>
      <c r="E262" s="36"/>
      <c r="F262" s="187" t="s">
        <v>426</v>
      </c>
      <c r="G262" s="36"/>
      <c r="H262" s="36"/>
      <c r="I262" s="188"/>
      <c r="J262" s="36"/>
      <c r="K262" s="36"/>
      <c r="L262" s="39"/>
      <c r="M262" s="189"/>
      <c r="N262" s="190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132</v>
      </c>
      <c r="AU262" s="17" t="s">
        <v>86</v>
      </c>
    </row>
    <row r="263" spans="1:65" s="13" customFormat="1" ht="11.25">
      <c r="B263" s="191"/>
      <c r="C263" s="192"/>
      <c r="D263" s="193" t="s">
        <v>134</v>
      </c>
      <c r="E263" s="194" t="s">
        <v>19</v>
      </c>
      <c r="F263" s="195" t="s">
        <v>427</v>
      </c>
      <c r="G263" s="192"/>
      <c r="H263" s="194" t="s">
        <v>19</v>
      </c>
      <c r="I263" s="196"/>
      <c r="J263" s="192"/>
      <c r="K263" s="192"/>
      <c r="L263" s="197"/>
      <c r="M263" s="198"/>
      <c r="N263" s="199"/>
      <c r="O263" s="199"/>
      <c r="P263" s="199"/>
      <c r="Q263" s="199"/>
      <c r="R263" s="199"/>
      <c r="S263" s="199"/>
      <c r="T263" s="200"/>
      <c r="AT263" s="201" t="s">
        <v>134</v>
      </c>
      <c r="AU263" s="201" t="s">
        <v>86</v>
      </c>
      <c r="AV263" s="13" t="s">
        <v>84</v>
      </c>
      <c r="AW263" s="13" t="s">
        <v>37</v>
      </c>
      <c r="AX263" s="13" t="s">
        <v>76</v>
      </c>
      <c r="AY263" s="201" t="s">
        <v>123</v>
      </c>
    </row>
    <row r="264" spans="1:65" s="14" customFormat="1" ht="11.25">
      <c r="B264" s="202"/>
      <c r="C264" s="203"/>
      <c r="D264" s="193" t="s">
        <v>134</v>
      </c>
      <c r="E264" s="204" t="s">
        <v>19</v>
      </c>
      <c r="F264" s="205" t="s">
        <v>428</v>
      </c>
      <c r="G264" s="203"/>
      <c r="H264" s="206">
        <v>26</v>
      </c>
      <c r="I264" s="207"/>
      <c r="J264" s="203"/>
      <c r="K264" s="203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134</v>
      </c>
      <c r="AU264" s="212" t="s">
        <v>86</v>
      </c>
      <c r="AV264" s="14" t="s">
        <v>86</v>
      </c>
      <c r="AW264" s="14" t="s">
        <v>37</v>
      </c>
      <c r="AX264" s="14" t="s">
        <v>84</v>
      </c>
      <c r="AY264" s="212" t="s">
        <v>123</v>
      </c>
    </row>
    <row r="265" spans="1:65" s="2" customFormat="1" ht="33" customHeight="1">
      <c r="A265" s="34"/>
      <c r="B265" s="35"/>
      <c r="C265" s="173" t="s">
        <v>429</v>
      </c>
      <c r="D265" s="173" t="s">
        <v>125</v>
      </c>
      <c r="E265" s="174" t="s">
        <v>430</v>
      </c>
      <c r="F265" s="175" t="s">
        <v>431</v>
      </c>
      <c r="G265" s="176" t="s">
        <v>175</v>
      </c>
      <c r="H265" s="177">
        <v>22</v>
      </c>
      <c r="I265" s="178"/>
      <c r="J265" s="179">
        <f>ROUND(I265*H265,2)</f>
        <v>0</v>
      </c>
      <c r="K265" s="175" t="s">
        <v>129</v>
      </c>
      <c r="L265" s="39"/>
      <c r="M265" s="180" t="s">
        <v>19</v>
      </c>
      <c r="N265" s="181" t="s">
        <v>47</v>
      </c>
      <c r="O265" s="64"/>
      <c r="P265" s="182">
        <f>O265*H265</f>
        <v>0</v>
      </c>
      <c r="Q265" s="182">
        <v>5.9999999999999995E-4</v>
      </c>
      <c r="R265" s="182">
        <f>Q265*H265</f>
        <v>1.3199999999999998E-2</v>
      </c>
      <c r="S265" s="182">
        <v>0</v>
      </c>
      <c r="T265" s="18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84" t="s">
        <v>130</v>
      </c>
      <c r="AT265" s="184" t="s">
        <v>125</v>
      </c>
      <c r="AU265" s="184" t="s">
        <v>86</v>
      </c>
      <c r="AY265" s="17" t="s">
        <v>123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7" t="s">
        <v>84</v>
      </c>
      <c r="BK265" s="185">
        <f>ROUND(I265*H265,2)</f>
        <v>0</v>
      </c>
      <c r="BL265" s="17" t="s">
        <v>130</v>
      </c>
      <c r="BM265" s="184" t="s">
        <v>432</v>
      </c>
    </row>
    <row r="266" spans="1:65" s="2" customFormat="1" ht="11.25">
      <c r="A266" s="34"/>
      <c r="B266" s="35"/>
      <c r="C266" s="36"/>
      <c r="D266" s="186" t="s">
        <v>132</v>
      </c>
      <c r="E266" s="36"/>
      <c r="F266" s="187" t="s">
        <v>433</v>
      </c>
      <c r="G266" s="36"/>
      <c r="H266" s="36"/>
      <c r="I266" s="188"/>
      <c r="J266" s="36"/>
      <c r="K266" s="36"/>
      <c r="L266" s="39"/>
      <c r="M266" s="189"/>
      <c r="N266" s="190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132</v>
      </c>
      <c r="AU266" s="17" t="s">
        <v>86</v>
      </c>
    </row>
    <row r="267" spans="1:65" s="13" customFormat="1" ht="11.25">
      <c r="B267" s="191"/>
      <c r="C267" s="192"/>
      <c r="D267" s="193" t="s">
        <v>134</v>
      </c>
      <c r="E267" s="194" t="s">
        <v>19</v>
      </c>
      <c r="F267" s="195" t="s">
        <v>434</v>
      </c>
      <c r="G267" s="192"/>
      <c r="H267" s="194" t="s">
        <v>19</v>
      </c>
      <c r="I267" s="196"/>
      <c r="J267" s="192"/>
      <c r="K267" s="192"/>
      <c r="L267" s="197"/>
      <c r="M267" s="198"/>
      <c r="N267" s="199"/>
      <c r="O267" s="199"/>
      <c r="P267" s="199"/>
      <c r="Q267" s="199"/>
      <c r="R267" s="199"/>
      <c r="S267" s="199"/>
      <c r="T267" s="200"/>
      <c r="AT267" s="201" t="s">
        <v>134</v>
      </c>
      <c r="AU267" s="201" t="s">
        <v>86</v>
      </c>
      <c r="AV267" s="13" t="s">
        <v>84</v>
      </c>
      <c r="AW267" s="13" t="s">
        <v>37</v>
      </c>
      <c r="AX267" s="13" t="s">
        <v>76</v>
      </c>
      <c r="AY267" s="201" t="s">
        <v>123</v>
      </c>
    </row>
    <row r="268" spans="1:65" s="14" customFormat="1" ht="11.25">
      <c r="B268" s="202"/>
      <c r="C268" s="203"/>
      <c r="D268" s="193" t="s">
        <v>134</v>
      </c>
      <c r="E268" s="204" t="s">
        <v>19</v>
      </c>
      <c r="F268" s="205" t="s">
        <v>435</v>
      </c>
      <c r="G268" s="203"/>
      <c r="H268" s="206">
        <v>22</v>
      </c>
      <c r="I268" s="207"/>
      <c r="J268" s="203"/>
      <c r="K268" s="203"/>
      <c r="L268" s="208"/>
      <c r="M268" s="209"/>
      <c r="N268" s="210"/>
      <c r="O268" s="210"/>
      <c r="P268" s="210"/>
      <c r="Q268" s="210"/>
      <c r="R268" s="210"/>
      <c r="S268" s="210"/>
      <c r="T268" s="211"/>
      <c r="AT268" s="212" t="s">
        <v>134</v>
      </c>
      <c r="AU268" s="212" t="s">
        <v>86</v>
      </c>
      <c r="AV268" s="14" t="s">
        <v>86</v>
      </c>
      <c r="AW268" s="14" t="s">
        <v>37</v>
      </c>
      <c r="AX268" s="14" t="s">
        <v>84</v>
      </c>
      <c r="AY268" s="212" t="s">
        <v>123</v>
      </c>
    </row>
    <row r="269" spans="1:65" s="2" customFormat="1" ht="33" customHeight="1">
      <c r="A269" s="34"/>
      <c r="B269" s="35"/>
      <c r="C269" s="173" t="s">
        <v>436</v>
      </c>
      <c r="D269" s="173" t="s">
        <v>125</v>
      </c>
      <c r="E269" s="174" t="s">
        <v>437</v>
      </c>
      <c r="F269" s="175" t="s">
        <v>438</v>
      </c>
      <c r="G269" s="176" t="s">
        <v>331</v>
      </c>
      <c r="H269" s="177">
        <v>2</v>
      </c>
      <c r="I269" s="178"/>
      <c r="J269" s="179">
        <f>ROUND(I269*H269,2)</f>
        <v>0</v>
      </c>
      <c r="K269" s="175" t="s">
        <v>129</v>
      </c>
      <c r="L269" s="39"/>
      <c r="M269" s="180" t="s">
        <v>19</v>
      </c>
      <c r="N269" s="181" t="s">
        <v>47</v>
      </c>
      <c r="O269" s="64"/>
      <c r="P269" s="182">
        <f>O269*H269</f>
        <v>0</v>
      </c>
      <c r="Q269" s="182">
        <v>0</v>
      </c>
      <c r="R269" s="182">
        <f>Q269*H269</f>
        <v>0</v>
      </c>
      <c r="S269" s="182">
        <v>8.2000000000000003E-2</v>
      </c>
      <c r="T269" s="183">
        <f>S269*H269</f>
        <v>0.16400000000000001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4" t="s">
        <v>130</v>
      </c>
      <c r="AT269" s="184" t="s">
        <v>125</v>
      </c>
      <c r="AU269" s="184" t="s">
        <v>86</v>
      </c>
      <c r="AY269" s="17" t="s">
        <v>123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7" t="s">
        <v>84</v>
      </c>
      <c r="BK269" s="185">
        <f>ROUND(I269*H269,2)</f>
        <v>0</v>
      </c>
      <c r="BL269" s="17" t="s">
        <v>130</v>
      </c>
      <c r="BM269" s="184" t="s">
        <v>439</v>
      </c>
    </row>
    <row r="270" spans="1:65" s="2" customFormat="1" ht="11.25">
      <c r="A270" s="34"/>
      <c r="B270" s="35"/>
      <c r="C270" s="36"/>
      <c r="D270" s="186" t="s">
        <v>132</v>
      </c>
      <c r="E270" s="36"/>
      <c r="F270" s="187" t="s">
        <v>440</v>
      </c>
      <c r="G270" s="36"/>
      <c r="H270" s="36"/>
      <c r="I270" s="188"/>
      <c r="J270" s="36"/>
      <c r="K270" s="36"/>
      <c r="L270" s="39"/>
      <c r="M270" s="189"/>
      <c r="N270" s="190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132</v>
      </c>
      <c r="AU270" s="17" t="s">
        <v>86</v>
      </c>
    </row>
    <row r="271" spans="1:65" s="13" customFormat="1" ht="11.25">
      <c r="B271" s="191"/>
      <c r="C271" s="192"/>
      <c r="D271" s="193" t="s">
        <v>134</v>
      </c>
      <c r="E271" s="194" t="s">
        <v>19</v>
      </c>
      <c r="F271" s="195" t="s">
        <v>441</v>
      </c>
      <c r="G271" s="192"/>
      <c r="H271" s="194" t="s">
        <v>19</v>
      </c>
      <c r="I271" s="196"/>
      <c r="J271" s="192"/>
      <c r="K271" s="192"/>
      <c r="L271" s="197"/>
      <c r="M271" s="198"/>
      <c r="N271" s="199"/>
      <c r="O271" s="199"/>
      <c r="P271" s="199"/>
      <c r="Q271" s="199"/>
      <c r="R271" s="199"/>
      <c r="S271" s="199"/>
      <c r="T271" s="200"/>
      <c r="AT271" s="201" t="s">
        <v>134</v>
      </c>
      <c r="AU271" s="201" t="s">
        <v>86</v>
      </c>
      <c r="AV271" s="13" t="s">
        <v>84</v>
      </c>
      <c r="AW271" s="13" t="s">
        <v>37</v>
      </c>
      <c r="AX271" s="13" t="s">
        <v>76</v>
      </c>
      <c r="AY271" s="201" t="s">
        <v>123</v>
      </c>
    </row>
    <row r="272" spans="1:65" s="14" customFormat="1" ht="11.25">
      <c r="B272" s="202"/>
      <c r="C272" s="203"/>
      <c r="D272" s="193" t="s">
        <v>134</v>
      </c>
      <c r="E272" s="204" t="s">
        <v>19</v>
      </c>
      <c r="F272" s="205" t="s">
        <v>86</v>
      </c>
      <c r="G272" s="203"/>
      <c r="H272" s="206">
        <v>2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134</v>
      </c>
      <c r="AU272" s="212" t="s">
        <v>86</v>
      </c>
      <c r="AV272" s="14" t="s">
        <v>86</v>
      </c>
      <c r="AW272" s="14" t="s">
        <v>37</v>
      </c>
      <c r="AX272" s="14" t="s">
        <v>84</v>
      </c>
      <c r="AY272" s="212" t="s">
        <v>123</v>
      </c>
    </row>
    <row r="273" spans="1:65" s="12" customFormat="1" ht="22.9" customHeight="1">
      <c r="B273" s="157"/>
      <c r="C273" s="158"/>
      <c r="D273" s="159" t="s">
        <v>75</v>
      </c>
      <c r="E273" s="171" t="s">
        <v>442</v>
      </c>
      <c r="F273" s="171" t="s">
        <v>443</v>
      </c>
      <c r="G273" s="158"/>
      <c r="H273" s="158"/>
      <c r="I273" s="161"/>
      <c r="J273" s="172">
        <f>BK273</f>
        <v>0</v>
      </c>
      <c r="K273" s="158"/>
      <c r="L273" s="163"/>
      <c r="M273" s="164"/>
      <c r="N273" s="165"/>
      <c r="O273" s="165"/>
      <c r="P273" s="166">
        <f>SUM(P274:P286)</f>
        <v>0</v>
      </c>
      <c r="Q273" s="165"/>
      <c r="R273" s="166">
        <f>SUM(R274:R286)</f>
        <v>0</v>
      </c>
      <c r="S273" s="165"/>
      <c r="T273" s="167">
        <f>SUM(T274:T286)</f>
        <v>0</v>
      </c>
      <c r="AR273" s="168" t="s">
        <v>84</v>
      </c>
      <c r="AT273" s="169" t="s">
        <v>75</v>
      </c>
      <c r="AU273" s="169" t="s">
        <v>84</v>
      </c>
      <c r="AY273" s="168" t="s">
        <v>123</v>
      </c>
      <c r="BK273" s="170">
        <f>SUM(BK274:BK286)</f>
        <v>0</v>
      </c>
    </row>
    <row r="274" spans="1:65" s="2" customFormat="1" ht="24.2" customHeight="1">
      <c r="A274" s="34"/>
      <c r="B274" s="35"/>
      <c r="C274" s="173" t="s">
        <v>444</v>
      </c>
      <c r="D274" s="173" t="s">
        <v>125</v>
      </c>
      <c r="E274" s="174" t="s">
        <v>445</v>
      </c>
      <c r="F274" s="175" t="s">
        <v>446</v>
      </c>
      <c r="G274" s="176" t="s">
        <v>213</v>
      </c>
      <c r="H274" s="177">
        <v>0.03</v>
      </c>
      <c r="I274" s="178"/>
      <c r="J274" s="179">
        <f>ROUND(I274*H274,2)</f>
        <v>0</v>
      </c>
      <c r="K274" s="175" t="s">
        <v>129</v>
      </c>
      <c r="L274" s="39"/>
      <c r="M274" s="180" t="s">
        <v>19</v>
      </c>
      <c r="N274" s="181" t="s">
        <v>47</v>
      </c>
      <c r="O274" s="64"/>
      <c r="P274" s="182">
        <f>O274*H274</f>
        <v>0</v>
      </c>
      <c r="Q274" s="182">
        <v>0</v>
      </c>
      <c r="R274" s="182">
        <f>Q274*H274</f>
        <v>0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130</v>
      </c>
      <c r="AT274" s="184" t="s">
        <v>125</v>
      </c>
      <c r="AU274" s="184" t="s">
        <v>86</v>
      </c>
      <c r="AY274" s="17" t="s">
        <v>123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7" t="s">
        <v>84</v>
      </c>
      <c r="BK274" s="185">
        <f>ROUND(I274*H274,2)</f>
        <v>0</v>
      </c>
      <c r="BL274" s="17" t="s">
        <v>130</v>
      </c>
      <c r="BM274" s="184" t="s">
        <v>447</v>
      </c>
    </row>
    <row r="275" spans="1:65" s="2" customFormat="1" ht="11.25">
      <c r="A275" s="34"/>
      <c r="B275" s="35"/>
      <c r="C275" s="36"/>
      <c r="D275" s="186" t="s">
        <v>132</v>
      </c>
      <c r="E275" s="36"/>
      <c r="F275" s="187" t="s">
        <v>448</v>
      </c>
      <c r="G275" s="36"/>
      <c r="H275" s="36"/>
      <c r="I275" s="188"/>
      <c r="J275" s="36"/>
      <c r="K275" s="36"/>
      <c r="L275" s="39"/>
      <c r="M275" s="189"/>
      <c r="N275" s="190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132</v>
      </c>
      <c r="AU275" s="17" t="s">
        <v>86</v>
      </c>
    </row>
    <row r="276" spans="1:65" s="2" customFormat="1" ht="24.2" customHeight="1">
      <c r="A276" s="34"/>
      <c r="B276" s="35"/>
      <c r="C276" s="173" t="s">
        <v>449</v>
      </c>
      <c r="D276" s="173" t="s">
        <v>125</v>
      </c>
      <c r="E276" s="174" t="s">
        <v>450</v>
      </c>
      <c r="F276" s="175" t="s">
        <v>451</v>
      </c>
      <c r="G276" s="176" t="s">
        <v>213</v>
      </c>
      <c r="H276" s="177">
        <v>36.304000000000002</v>
      </c>
      <c r="I276" s="178"/>
      <c r="J276" s="179">
        <f>ROUND(I276*H276,2)</f>
        <v>0</v>
      </c>
      <c r="K276" s="175" t="s">
        <v>129</v>
      </c>
      <c r="L276" s="39"/>
      <c r="M276" s="180" t="s">
        <v>19</v>
      </c>
      <c r="N276" s="181" t="s">
        <v>47</v>
      </c>
      <c r="O276" s="64"/>
      <c r="P276" s="182">
        <f>O276*H276</f>
        <v>0</v>
      </c>
      <c r="Q276" s="182">
        <v>0</v>
      </c>
      <c r="R276" s="182">
        <f>Q276*H276</f>
        <v>0</v>
      </c>
      <c r="S276" s="182">
        <v>0</v>
      </c>
      <c r="T276" s="18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4" t="s">
        <v>130</v>
      </c>
      <c r="AT276" s="184" t="s">
        <v>125</v>
      </c>
      <c r="AU276" s="184" t="s">
        <v>86</v>
      </c>
      <c r="AY276" s="17" t="s">
        <v>123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7" t="s">
        <v>84</v>
      </c>
      <c r="BK276" s="185">
        <f>ROUND(I276*H276,2)</f>
        <v>0</v>
      </c>
      <c r="BL276" s="17" t="s">
        <v>130</v>
      </c>
      <c r="BM276" s="184" t="s">
        <v>452</v>
      </c>
    </row>
    <row r="277" spans="1:65" s="2" customFormat="1" ht="11.25">
      <c r="A277" s="34"/>
      <c r="B277" s="35"/>
      <c r="C277" s="36"/>
      <c r="D277" s="186" t="s">
        <v>132</v>
      </c>
      <c r="E277" s="36"/>
      <c r="F277" s="187" t="s">
        <v>453</v>
      </c>
      <c r="G277" s="36"/>
      <c r="H277" s="36"/>
      <c r="I277" s="188"/>
      <c r="J277" s="36"/>
      <c r="K277" s="36"/>
      <c r="L277" s="39"/>
      <c r="M277" s="189"/>
      <c r="N277" s="190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132</v>
      </c>
      <c r="AU277" s="17" t="s">
        <v>86</v>
      </c>
    </row>
    <row r="278" spans="1:65" s="2" customFormat="1" ht="24.2" customHeight="1">
      <c r="A278" s="34"/>
      <c r="B278" s="35"/>
      <c r="C278" s="173" t="s">
        <v>454</v>
      </c>
      <c r="D278" s="173" t="s">
        <v>125</v>
      </c>
      <c r="E278" s="174" t="s">
        <v>455</v>
      </c>
      <c r="F278" s="175" t="s">
        <v>456</v>
      </c>
      <c r="G278" s="176" t="s">
        <v>213</v>
      </c>
      <c r="H278" s="177">
        <v>108.91200000000001</v>
      </c>
      <c r="I278" s="178"/>
      <c r="J278" s="179">
        <f>ROUND(I278*H278,2)</f>
        <v>0</v>
      </c>
      <c r="K278" s="175" t="s">
        <v>129</v>
      </c>
      <c r="L278" s="39"/>
      <c r="M278" s="180" t="s">
        <v>19</v>
      </c>
      <c r="N278" s="181" t="s">
        <v>47</v>
      </c>
      <c r="O278" s="64"/>
      <c r="P278" s="182">
        <f>O278*H278</f>
        <v>0</v>
      </c>
      <c r="Q278" s="182">
        <v>0</v>
      </c>
      <c r="R278" s="182">
        <f>Q278*H278</f>
        <v>0</v>
      </c>
      <c r="S278" s="182">
        <v>0</v>
      </c>
      <c r="T278" s="18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4" t="s">
        <v>130</v>
      </c>
      <c r="AT278" s="184" t="s">
        <v>125</v>
      </c>
      <c r="AU278" s="184" t="s">
        <v>86</v>
      </c>
      <c r="AY278" s="17" t="s">
        <v>123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7" t="s">
        <v>84</v>
      </c>
      <c r="BK278" s="185">
        <f>ROUND(I278*H278,2)</f>
        <v>0</v>
      </c>
      <c r="BL278" s="17" t="s">
        <v>130</v>
      </c>
      <c r="BM278" s="184" t="s">
        <v>457</v>
      </c>
    </row>
    <row r="279" spans="1:65" s="2" customFormat="1" ht="11.25">
      <c r="A279" s="34"/>
      <c r="B279" s="35"/>
      <c r="C279" s="36"/>
      <c r="D279" s="186" t="s">
        <v>132</v>
      </c>
      <c r="E279" s="36"/>
      <c r="F279" s="187" t="s">
        <v>458</v>
      </c>
      <c r="G279" s="36"/>
      <c r="H279" s="36"/>
      <c r="I279" s="188"/>
      <c r="J279" s="36"/>
      <c r="K279" s="36"/>
      <c r="L279" s="39"/>
      <c r="M279" s="189"/>
      <c r="N279" s="190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132</v>
      </c>
      <c r="AU279" s="17" t="s">
        <v>86</v>
      </c>
    </row>
    <row r="280" spans="1:65" s="14" customFormat="1" ht="11.25">
      <c r="B280" s="202"/>
      <c r="C280" s="203"/>
      <c r="D280" s="193" t="s">
        <v>134</v>
      </c>
      <c r="E280" s="203"/>
      <c r="F280" s="205" t="s">
        <v>459</v>
      </c>
      <c r="G280" s="203"/>
      <c r="H280" s="206">
        <v>108.91200000000001</v>
      </c>
      <c r="I280" s="207"/>
      <c r="J280" s="203"/>
      <c r="K280" s="203"/>
      <c r="L280" s="208"/>
      <c r="M280" s="209"/>
      <c r="N280" s="210"/>
      <c r="O280" s="210"/>
      <c r="P280" s="210"/>
      <c r="Q280" s="210"/>
      <c r="R280" s="210"/>
      <c r="S280" s="210"/>
      <c r="T280" s="211"/>
      <c r="AT280" s="212" t="s">
        <v>134</v>
      </c>
      <c r="AU280" s="212" t="s">
        <v>86</v>
      </c>
      <c r="AV280" s="14" t="s">
        <v>86</v>
      </c>
      <c r="AW280" s="14" t="s">
        <v>4</v>
      </c>
      <c r="AX280" s="14" t="s">
        <v>84</v>
      </c>
      <c r="AY280" s="212" t="s">
        <v>123</v>
      </c>
    </row>
    <row r="281" spans="1:65" s="2" customFormat="1" ht="24.2" customHeight="1">
      <c r="A281" s="34"/>
      <c r="B281" s="35"/>
      <c r="C281" s="173" t="s">
        <v>460</v>
      </c>
      <c r="D281" s="173" t="s">
        <v>125</v>
      </c>
      <c r="E281" s="174" t="s">
        <v>461</v>
      </c>
      <c r="F281" s="175" t="s">
        <v>462</v>
      </c>
      <c r="G281" s="176" t="s">
        <v>213</v>
      </c>
      <c r="H281" s="177">
        <v>13.552</v>
      </c>
      <c r="I281" s="178"/>
      <c r="J281" s="179">
        <f>ROUND(I281*H281,2)</f>
        <v>0</v>
      </c>
      <c r="K281" s="175" t="s">
        <v>129</v>
      </c>
      <c r="L281" s="39"/>
      <c r="M281" s="180" t="s">
        <v>19</v>
      </c>
      <c r="N281" s="181" t="s">
        <v>47</v>
      </c>
      <c r="O281" s="64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130</v>
      </c>
      <c r="AT281" s="184" t="s">
        <v>125</v>
      </c>
      <c r="AU281" s="184" t="s">
        <v>86</v>
      </c>
      <c r="AY281" s="17" t="s">
        <v>123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7" t="s">
        <v>84</v>
      </c>
      <c r="BK281" s="185">
        <f>ROUND(I281*H281,2)</f>
        <v>0</v>
      </c>
      <c r="BL281" s="17" t="s">
        <v>130</v>
      </c>
      <c r="BM281" s="184" t="s">
        <v>463</v>
      </c>
    </row>
    <row r="282" spans="1:65" s="2" customFormat="1" ht="11.25">
      <c r="A282" s="34"/>
      <c r="B282" s="35"/>
      <c r="C282" s="36"/>
      <c r="D282" s="186" t="s">
        <v>132</v>
      </c>
      <c r="E282" s="36"/>
      <c r="F282" s="187" t="s">
        <v>464</v>
      </c>
      <c r="G282" s="36"/>
      <c r="H282" s="36"/>
      <c r="I282" s="188"/>
      <c r="J282" s="36"/>
      <c r="K282" s="36"/>
      <c r="L282" s="39"/>
      <c r="M282" s="189"/>
      <c r="N282" s="190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132</v>
      </c>
      <c r="AU282" s="17" t="s">
        <v>86</v>
      </c>
    </row>
    <row r="283" spans="1:65" s="2" customFormat="1" ht="24.2" customHeight="1">
      <c r="A283" s="34"/>
      <c r="B283" s="35"/>
      <c r="C283" s="173" t="s">
        <v>465</v>
      </c>
      <c r="D283" s="173" t="s">
        <v>125</v>
      </c>
      <c r="E283" s="174" t="s">
        <v>466</v>
      </c>
      <c r="F283" s="175" t="s">
        <v>212</v>
      </c>
      <c r="G283" s="176" t="s">
        <v>213</v>
      </c>
      <c r="H283" s="177">
        <v>12.75</v>
      </c>
      <c r="I283" s="178"/>
      <c r="J283" s="179">
        <f>ROUND(I283*H283,2)</f>
        <v>0</v>
      </c>
      <c r="K283" s="175" t="s">
        <v>129</v>
      </c>
      <c r="L283" s="39"/>
      <c r="M283" s="180" t="s">
        <v>19</v>
      </c>
      <c r="N283" s="181" t="s">
        <v>47</v>
      </c>
      <c r="O283" s="64"/>
      <c r="P283" s="182">
        <f>O283*H283</f>
        <v>0</v>
      </c>
      <c r="Q283" s="182">
        <v>0</v>
      </c>
      <c r="R283" s="182">
        <f>Q283*H283</f>
        <v>0</v>
      </c>
      <c r="S283" s="182">
        <v>0</v>
      </c>
      <c r="T283" s="183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4" t="s">
        <v>130</v>
      </c>
      <c r="AT283" s="184" t="s">
        <v>125</v>
      </c>
      <c r="AU283" s="184" t="s">
        <v>86</v>
      </c>
      <c r="AY283" s="17" t="s">
        <v>123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7" t="s">
        <v>84</v>
      </c>
      <c r="BK283" s="185">
        <f>ROUND(I283*H283,2)</f>
        <v>0</v>
      </c>
      <c r="BL283" s="17" t="s">
        <v>130</v>
      </c>
      <c r="BM283" s="184" t="s">
        <v>467</v>
      </c>
    </row>
    <row r="284" spans="1:65" s="2" customFormat="1" ht="11.25">
      <c r="A284" s="34"/>
      <c r="B284" s="35"/>
      <c r="C284" s="36"/>
      <c r="D284" s="186" t="s">
        <v>132</v>
      </c>
      <c r="E284" s="36"/>
      <c r="F284" s="187" t="s">
        <v>468</v>
      </c>
      <c r="G284" s="36"/>
      <c r="H284" s="36"/>
      <c r="I284" s="188"/>
      <c r="J284" s="36"/>
      <c r="K284" s="36"/>
      <c r="L284" s="39"/>
      <c r="M284" s="189"/>
      <c r="N284" s="190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132</v>
      </c>
      <c r="AU284" s="17" t="s">
        <v>86</v>
      </c>
    </row>
    <row r="285" spans="1:65" s="2" customFormat="1" ht="24.2" customHeight="1">
      <c r="A285" s="34"/>
      <c r="B285" s="35"/>
      <c r="C285" s="173" t="s">
        <v>469</v>
      </c>
      <c r="D285" s="173" t="s">
        <v>125</v>
      </c>
      <c r="E285" s="174" t="s">
        <v>470</v>
      </c>
      <c r="F285" s="175" t="s">
        <v>471</v>
      </c>
      <c r="G285" s="176" t="s">
        <v>213</v>
      </c>
      <c r="H285" s="177">
        <v>9.9719999999999995</v>
      </c>
      <c r="I285" s="178"/>
      <c r="J285" s="179">
        <f>ROUND(I285*H285,2)</f>
        <v>0</v>
      </c>
      <c r="K285" s="175" t="s">
        <v>129</v>
      </c>
      <c r="L285" s="39"/>
      <c r="M285" s="180" t="s">
        <v>19</v>
      </c>
      <c r="N285" s="181" t="s">
        <v>47</v>
      </c>
      <c r="O285" s="64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84" t="s">
        <v>130</v>
      </c>
      <c r="AT285" s="184" t="s">
        <v>125</v>
      </c>
      <c r="AU285" s="184" t="s">
        <v>86</v>
      </c>
      <c r="AY285" s="17" t="s">
        <v>123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7" t="s">
        <v>84</v>
      </c>
      <c r="BK285" s="185">
        <f>ROUND(I285*H285,2)</f>
        <v>0</v>
      </c>
      <c r="BL285" s="17" t="s">
        <v>130</v>
      </c>
      <c r="BM285" s="184" t="s">
        <v>472</v>
      </c>
    </row>
    <row r="286" spans="1:65" s="2" customFormat="1" ht="11.25">
      <c r="A286" s="34"/>
      <c r="B286" s="35"/>
      <c r="C286" s="36"/>
      <c r="D286" s="186" t="s">
        <v>132</v>
      </c>
      <c r="E286" s="36"/>
      <c r="F286" s="187" t="s">
        <v>473</v>
      </c>
      <c r="G286" s="36"/>
      <c r="H286" s="36"/>
      <c r="I286" s="188"/>
      <c r="J286" s="36"/>
      <c r="K286" s="36"/>
      <c r="L286" s="39"/>
      <c r="M286" s="189"/>
      <c r="N286" s="190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132</v>
      </c>
      <c r="AU286" s="17" t="s">
        <v>86</v>
      </c>
    </row>
    <row r="287" spans="1:65" s="12" customFormat="1" ht="22.9" customHeight="1">
      <c r="B287" s="157"/>
      <c r="C287" s="158"/>
      <c r="D287" s="159" t="s">
        <v>75</v>
      </c>
      <c r="E287" s="171" t="s">
        <v>474</v>
      </c>
      <c r="F287" s="171" t="s">
        <v>475</v>
      </c>
      <c r="G287" s="158"/>
      <c r="H287" s="158"/>
      <c r="I287" s="161"/>
      <c r="J287" s="172">
        <f>BK287</f>
        <v>0</v>
      </c>
      <c r="K287" s="158"/>
      <c r="L287" s="163"/>
      <c r="M287" s="164"/>
      <c r="N287" s="165"/>
      <c r="O287" s="165"/>
      <c r="P287" s="166">
        <f>SUM(P288:P289)</f>
        <v>0</v>
      </c>
      <c r="Q287" s="165"/>
      <c r="R287" s="166">
        <f>SUM(R288:R289)</f>
        <v>0</v>
      </c>
      <c r="S287" s="165"/>
      <c r="T287" s="167">
        <f>SUM(T288:T289)</f>
        <v>0</v>
      </c>
      <c r="AR287" s="168" t="s">
        <v>84</v>
      </c>
      <c r="AT287" s="169" t="s">
        <v>75</v>
      </c>
      <c r="AU287" s="169" t="s">
        <v>84</v>
      </c>
      <c r="AY287" s="168" t="s">
        <v>123</v>
      </c>
      <c r="BK287" s="170">
        <f>SUM(BK288:BK289)</f>
        <v>0</v>
      </c>
    </row>
    <row r="288" spans="1:65" s="2" customFormat="1" ht="24.2" customHeight="1">
      <c r="A288" s="34"/>
      <c r="B288" s="35"/>
      <c r="C288" s="173" t="s">
        <v>476</v>
      </c>
      <c r="D288" s="173" t="s">
        <v>125</v>
      </c>
      <c r="E288" s="174" t="s">
        <v>477</v>
      </c>
      <c r="F288" s="175" t="s">
        <v>478</v>
      </c>
      <c r="G288" s="176" t="s">
        <v>213</v>
      </c>
      <c r="H288" s="177">
        <v>19.097999999999999</v>
      </c>
      <c r="I288" s="178"/>
      <c r="J288" s="179">
        <f>ROUND(I288*H288,2)</f>
        <v>0</v>
      </c>
      <c r="K288" s="175" t="s">
        <v>129</v>
      </c>
      <c r="L288" s="39"/>
      <c r="M288" s="180" t="s">
        <v>19</v>
      </c>
      <c r="N288" s="181" t="s">
        <v>47</v>
      </c>
      <c r="O288" s="64"/>
      <c r="P288" s="182">
        <f>O288*H288</f>
        <v>0</v>
      </c>
      <c r="Q288" s="182">
        <v>0</v>
      </c>
      <c r="R288" s="182">
        <f>Q288*H288</f>
        <v>0</v>
      </c>
      <c r="S288" s="182">
        <v>0</v>
      </c>
      <c r="T288" s="18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4" t="s">
        <v>130</v>
      </c>
      <c r="AT288" s="184" t="s">
        <v>125</v>
      </c>
      <c r="AU288" s="184" t="s">
        <v>86</v>
      </c>
      <c r="AY288" s="17" t="s">
        <v>123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7" t="s">
        <v>84</v>
      </c>
      <c r="BK288" s="185">
        <f>ROUND(I288*H288,2)</f>
        <v>0</v>
      </c>
      <c r="BL288" s="17" t="s">
        <v>130</v>
      </c>
      <c r="BM288" s="184" t="s">
        <v>479</v>
      </c>
    </row>
    <row r="289" spans="1:47" s="2" customFormat="1" ht="11.25">
      <c r="A289" s="34"/>
      <c r="B289" s="35"/>
      <c r="C289" s="36"/>
      <c r="D289" s="186" t="s">
        <v>132</v>
      </c>
      <c r="E289" s="36"/>
      <c r="F289" s="187" t="s">
        <v>480</v>
      </c>
      <c r="G289" s="36"/>
      <c r="H289" s="36"/>
      <c r="I289" s="188"/>
      <c r="J289" s="36"/>
      <c r="K289" s="36"/>
      <c r="L289" s="39"/>
      <c r="M289" s="235"/>
      <c r="N289" s="236"/>
      <c r="O289" s="237"/>
      <c r="P289" s="237"/>
      <c r="Q289" s="237"/>
      <c r="R289" s="237"/>
      <c r="S289" s="237"/>
      <c r="T289" s="238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132</v>
      </c>
      <c r="AU289" s="17" t="s">
        <v>86</v>
      </c>
    </row>
    <row r="290" spans="1:47" s="2" customFormat="1" ht="6.95" customHeight="1">
      <c r="A290" s="34"/>
      <c r="B290" s="47"/>
      <c r="C290" s="48"/>
      <c r="D290" s="48"/>
      <c r="E290" s="48"/>
      <c r="F290" s="48"/>
      <c r="G290" s="48"/>
      <c r="H290" s="48"/>
      <c r="I290" s="48"/>
      <c r="J290" s="48"/>
      <c r="K290" s="48"/>
      <c r="L290" s="39"/>
      <c r="M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</row>
  </sheetData>
  <sheetProtection algorithmName="SHA-512" hashValue="vozKKPntKy/s3XQJtsDU/JfxFdKY6LGKtW1vC+UzdEhGGKRHVY/YcQokJPstDFnSmk4aJ4o72ooIU8HTDVT2Yg==" saltValue="Oi8GptO2RMTk7wNjy59FpxlCDmKemKdlJQsLnGKl3ooN3abdRGP5kSJ3ZPeMEW4II8UYhffInL+Tnhdp417wVA==" spinCount="100000" sheet="1" objects="1" scenarios="1" formatColumns="0" formatRows="0" autoFilter="0"/>
  <autoFilter ref="C86:K289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100-000000000000}"/>
    <hyperlink ref="F95" r:id="rId2" xr:uid="{00000000-0004-0000-0100-000001000000}"/>
    <hyperlink ref="F99" r:id="rId3" xr:uid="{00000000-0004-0000-0100-000002000000}"/>
    <hyperlink ref="F103" r:id="rId4" xr:uid="{00000000-0004-0000-0100-000003000000}"/>
    <hyperlink ref="F107" r:id="rId5" xr:uid="{00000000-0004-0000-0100-000004000000}"/>
    <hyperlink ref="F111" r:id="rId6" xr:uid="{00000000-0004-0000-0100-000005000000}"/>
    <hyperlink ref="F118" r:id="rId7" xr:uid="{00000000-0004-0000-0100-000006000000}"/>
    <hyperlink ref="F122" r:id="rId8" xr:uid="{00000000-0004-0000-0100-000007000000}"/>
    <hyperlink ref="F125" r:id="rId9" xr:uid="{00000000-0004-0000-0100-000008000000}"/>
    <hyperlink ref="F129" r:id="rId10" xr:uid="{00000000-0004-0000-0100-000009000000}"/>
    <hyperlink ref="F133" r:id="rId11" xr:uid="{00000000-0004-0000-0100-00000A000000}"/>
    <hyperlink ref="F137" r:id="rId12" xr:uid="{00000000-0004-0000-0100-00000B000000}"/>
    <hyperlink ref="F139" r:id="rId13" xr:uid="{00000000-0004-0000-0100-00000C000000}"/>
    <hyperlink ref="F142" r:id="rId14" xr:uid="{00000000-0004-0000-0100-00000D000000}"/>
    <hyperlink ref="F145" r:id="rId15" xr:uid="{00000000-0004-0000-0100-00000E000000}"/>
    <hyperlink ref="F149" r:id="rId16" xr:uid="{00000000-0004-0000-0100-00000F000000}"/>
    <hyperlink ref="F156" r:id="rId17" xr:uid="{00000000-0004-0000-0100-000010000000}"/>
    <hyperlink ref="F159" r:id="rId18" xr:uid="{00000000-0004-0000-0100-000011000000}"/>
    <hyperlink ref="F164" r:id="rId19" xr:uid="{00000000-0004-0000-0100-000012000000}"/>
    <hyperlink ref="F171" r:id="rId20" xr:uid="{00000000-0004-0000-0100-000013000000}"/>
    <hyperlink ref="F175" r:id="rId21" xr:uid="{00000000-0004-0000-0100-000014000000}"/>
    <hyperlink ref="F179" r:id="rId22" xr:uid="{00000000-0004-0000-0100-000015000000}"/>
    <hyperlink ref="F183" r:id="rId23" xr:uid="{00000000-0004-0000-0100-000016000000}"/>
    <hyperlink ref="F187" r:id="rId24" xr:uid="{00000000-0004-0000-0100-000017000000}"/>
    <hyperlink ref="F191" r:id="rId25" xr:uid="{00000000-0004-0000-0100-000018000000}"/>
    <hyperlink ref="F211" r:id="rId26" xr:uid="{00000000-0004-0000-0100-000019000000}"/>
    <hyperlink ref="F217" r:id="rId27" xr:uid="{00000000-0004-0000-0100-00001A000000}"/>
    <hyperlink ref="F222" r:id="rId28" xr:uid="{00000000-0004-0000-0100-00001B000000}"/>
    <hyperlink ref="F225" r:id="rId29" xr:uid="{00000000-0004-0000-0100-00001C000000}"/>
    <hyperlink ref="F228" r:id="rId30" xr:uid="{00000000-0004-0000-0100-00001D000000}"/>
    <hyperlink ref="F231" r:id="rId31" xr:uid="{00000000-0004-0000-0100-00001E000000}"/>
    <hyperlink ref="F236" r:id="rId32" xr:uid="{00000000-0004-0000-0100-00001F000000}"/>
    <hyperlink ref="F240" r:id="rId33" xr:uid="{00000000-0004-0000-0100-000020000000}"/>
    <hyperlink ref="F247" r:id="rId34" xr:uid="{00000000-0004-0000-0100-000021000000}"/>
    <hyperlink ref="F249" r:id="rId35" xr:uid="{00000000-0004-0000-0100-000022000000}"/>
    <hyperlink ref="F251" r:id="rId36" xr:uid="{00000000-0004-0000-0100-000023000000}"/>
    <hyperlink ref="F262" r:id="rId37" xr:uid="{00000000-0004-0000-0100-000024000000}"/>
    <hyperlink ref="F266" r:id="rId38" xr:uid="{00000000-0004-0000-0100-000025000000}"/>
    <hyperlink ref="F270" r:id="rId39" xr:uid="{00000000-0004-0000-0100-000026000000}"/>
    <hyperlink ref="F275" r:id="rId40" xr:uid="{00000000-0004-0000-0100-000027000000}"/>
    <hyperlink ref="F277" r:id="rId41" xr:uid="{00000000-0004-0000-0100-000028000000}"/>
    <hyperlink ref="F279" r:id="rId42" xr:uid="{00000000-0004-0000-0100-000029000000}"/>
    <hyperlink ref="F282" r:id="rId43" xr:uid="{00000000-0004-0000-0100-00002A000000}"/>
    <hyperlink ref="F284" r:id="rId44" xr:uid="{00000000-0004-0000-0100-00002B000000}"/>
    <hyperlink ref="F286" r:id="rId45" xr:uid="{00000000-0004-0000-0100-00002C000000}"/>
    <hyperlink ref="F289" r:id="rId46" xr:uid="{00000000-0004-0000-0100-00002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2:BM1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89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93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ul.Doubravská, nad ul.Štúrova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481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18. 3. 2025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482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483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ROUND((SUM(BE81:BE173)),  2)</f>
        <v>0</v>
      </c>
      <c r="G33" s="34"/>
      <c r="H33" s="34"/>
      <c r="I33" s="118">
        <v>0.21</v>
      </c>
      <c r="J33" s="117">
        <f>ROUND(((SUM(BE81:BE173))*I33),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ROUND((SUM(BF81:BF173)),  2)</f>
        <v>0</v>
      </c>
      <c r="G34" s="34"/>
      <c r="H34" s="34"/>
      <c r="I34" s="118">
        <v>0.12</v>
      </c>
      <c r="J34" s="117">
        <f>ROUND(((SUM(BF81:BF173))*I34),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ROUND((SUM(BG81:BG173)),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ROUND((SUM(BH81:BH173)),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ROUND((SUM(BI81:BI173)),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ul.Doubravská, nad ul.Štúrova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SO 02 - Osvětlení přechodu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18. 3. 2025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Hubený Richard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484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9" customFormat="1" ht="24.95" customHeight="1">
      <c r="B61" s="134"/>
      <c r="C61" s="135"/>
      <c r="D61" s="136" t="s">
        <v>485</v>
      </c>
      <c r="E61" s="137"/>
      <c r="F61" s="137"/>
      <c r="G61" s="137"/>
      <c r="H61" s="137"/>
      <c r="I61" s="137"/>
      <c r="J61" s="138">
        <f>J132</f>
        <v>0</v>
      </c>
      <c r="K61" s="135"/>
      <c r="L61" s="139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108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288" t="str">
        <f>E7</f>
        <v>Nový přechod pro chodce v ul.Doubravská, nad ul.Štúrova</v>
      </c>
      <c r="F71" s="289"/>
      <c r="G71" s="289"/>
      <c r="H71" s="289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94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60" t="str">
        <f>E9</f>
        <v>SO 02 - Osvětlení přechodu</v>
      </c>
      <c r="F73" s="290"/>
      <c r="G73" s="290"/>
      <c r="H73" s="290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18. 3. 2025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STATUTÁRNÍ MĚSTO TEPLICE</v>
      </c>
      <c r="G77" s="36"/>
      <c r="H77" s="36"/>
      <c r="I77" s="29" t="s">
        <v>33</v>
      </c>
      <c r="J77" s="32" t="str">
        <f>E21</f>
        <v>PROJEKTY CHLADNÝ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38</v>
      </c>
      <c r="J78" s="32" t="str">
        <f>E24</f>
        <v>Hubený Richard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109</v>
      </c>
      <c r="D80" s="149" t="s">
        <v>61</v>
      </c>
      <c r="E80" s="149" t="s">
        <v>57</v>
      </c>
      <c r="F80" s="149" t="s">
        <v>58</v>
      </c>
      <c r="G80" s="149" t="s">
        <v>110</v>
      </c>
      <c r="H80" s="149" t="s">
        <v>111</v>
      </c>
      <c r="I80" s="149" t="s">
        <v>112</v>
      </c>
      <c r="J80" s="149" t="s">
        <v>98</v>
      </c>
      <c r="K80" s="150" t="s">
        <v>113</v>
      </c>
      <c r="L80" s="151"/>
      <c r="M80" s="68" t="s">
        <v>19</v>
      </c>
      <c r="N80" s="69" t="s">
        <v>46</v>
      </c>
      <c r="O80" s="69" t="s">
        <v>114</v>
      </c>
      <c r="P80" s="69" t="s">
        <v>115</v>
      </c>
      <c r="Q80" s="69" t="s">
        <v>116</v>
      </c>
      <c r="R80" s="69" t="s">
        <v>117</v>
      </c>
      <c r="S80" s="69" t="s">
        <v>118</v>
      </c>
      <c r="T80" s="70" t="s">
        <v>119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120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P82+P132</f>
        <v>0</v>
      </c>
      <c r="Q81" s="72"/>
      <c r="R81" s="154">
        <f>R82+R132</f>
        <v>0</v>
      </c>
      <c r="S81" s="72"/>
      <c r="T81" s="155">
        <f>T82+T132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75</v>
      </c>
      <c r="AU81" s="17" t="s">
        <v>99</v>
      </c>
      <c r="BK81" s="156">
        <f>BK82+BK132</f>
        <v>0</v>
      </c>
    </row>
    <row r="82" spans="1:65" s="12" customFormat="1" ht="25.9" customHeight="1">
      <c r="B82" s="157"/>
      <c r="C82" s="158"/>
      <c r="D82" s="159" t="s">
        <v>75</v>
      </c>
      <c r="E82" s="160" t="s">
        <v>486</v>
      </c>
      <c r="F82" s="160" t="s">
        <v>487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SUM(P83:P131)</f>
        <v>0</v>
      </c>
      <c r="Q82" s="165"/>
      <c r="R82" s="166">
        <f>SUM(R83:R131)</f>
        <v>0</v>
      </c>
      <c r="S82" s="165"/>
      <c r="T82" s="167">
        <f>SUM(T83:T131)</f>
        <v>0</v>
      </c>
      <c r="AR82" s="168" t="s">
        <v>86</v>
      </c>
      <c r="AT82" s="169" t="s">
        <v>75</v>
      </c>
      <c r="AU82" s="169" t="s">
        <v>76</v>
      </c>
      <c r="AY82" s="168" t="s">
        <v>123</v>
      </c>
      <c r="BK82" s="170">
        <f>SUM(BK83:BK131)</f>
        <v>0</v>
      </c>
    </row>
    <row r="83" spans="1:65" s="2" customFormat="1" ht="16.5" customHeight="1">
      <c r="A83" s="34"/>
      <c r="B83" s="35"/>
      <c r="C83" s="173" t="s">
        <v>84</v>
      </c>
      <c r="D83" s="173" t="s">
        <v>125</v>
      </c>
      <c r="E83" s="174" t="s">
        <v>488</v>
      </c>
      <c r="F83" s="175" t="s">
        <v>489</v>
      </c>
      <c r="G83" s="176" t="s">
        <v>331</v>
      </c>
      <c r="H83" s="177">
        <v>2</v>
      </c>
      <c r="I83" s="178"/>
      <c r="J83" s="179">
        <f>ROUND(I83*H83,2)</f>
        <v>0</v>
      </c>
      <c r="K83" s="175" t="s">
        <v>129</v>
      </c>
      <c r="L83" s="39"/>
      <c r="M83" s="180" t="s">
        <v>19</v>
      </c>
      <c r="N83" s="181" t="s">
        <v>47</v>
      </c>
      <c r="O83" s="64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223</v>
      </c>
      <c r="AT83" s="184" t="s">
        <v>125</v>
      </c>
      <c r="AU83" s="184" t="s">
        <v>84</v>
      </c>
      <c r="AY83" s="17" t="s">
        <v>123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7" t="s">
        <v>84</v>
      </c>
      <c r="BK83" s="185">
        <f>ROUND(I83*H83,2)</f>
        <v>0</v>
      </c>
      <c r="BL83" s="17" t="s">
        <v>223</v>
      </c>
      <c r="BM83" s="184" t="s">
        <v>86</v>
      </c>
    </row>
    <row r="84" spans="1:65" s="2" customFormat="1" ht="11.25">
      <c r="A84" s="34"/>
      <c r="B84" s="35"/>
      <c r="C84" s="36"/>
      <c r="D84" s="186" t="s">
        <v>132</v>
      </c>
      <c r="E84" s="36"/>
      <c r="F84" s="187" t="s">
        <v>490</v>
      </c>
      <c r="G84" s="36"/>
      <c r="H84" s="36"/>
      <c r="I84" s="188"/>
      <c r="J84" s="36"/>
      <c r="K84" s="36"/>
      <c r="L84" s="39"/>
      <c r="M84" s="189"/>
      <c r="N84" s="190"/>
      <c r="O84" s="64"/>
      <c r="P84" s="64"/>
      <c r="Q84" s="64"/>
      <c r="R84" s="64"/>
      <c r="S84" s="64"/>
      <c r="T84" s="65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132</v>
      </c>
      <c r="AU84" s="17" t="s">
        <v>84</v>
      </c>
    </row>
    <row r="85" spans="1:65" s="2" customFormat="1" ht="16.5" customHeight="1">
      <c r="A85" s="34"/>
      <c r="B85" s="35"/>
      <c r="C85" s="224" t="s">
        <v>86</v>
      </c>
      <c r="D85" s="224" t="s">
        <v>230</v>
      </c>
      <c r="E85" s="225" t="s">
        <v>491</v>
      </c>
      <c r="F85" s="226" t="s">
        <v>492</v>
      </c>
      <c r="G85" s="227" t="s">
        <v>493</v>
      </c>
      <c r="H85" s="228">
        <v>2</v>
      </c>
      <c r="I85" s="229"/>
      <c r="J85" s="230">
        <f>ROUND(I85*H85,2)</f>
        <v>0</v>
      </c>
      <c r="K85" s="226" t="s">
        <v>19</v>
      </c>
      <c r="L85" s="231"/>
      <c r="M85" s="232" t="s">
        <v>19</v>
      </c>
      <c r="N85" s="233" t="s">
        <v>47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323</v>
      </c>
      <c r="AT85" s="184" t="s">
        <v>230</v>
      </c>
      <c r="AU85" s="184" t="s">
        <v>84</v>
      </c>
      <c r="AY85" s="17" t="s">
        <v>123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84</v>
      </c>
      <c r="BK85" s="185">
        <f>ROUND(I85*H85,2)</f>
        <v>0</v>
      </c>
      <c r="BL85" s="17" t="s">
        <v>223</v>
      </c>
      <c r="BM85" s="184" t="s">
        <v>130</v>
      </c>
    </row>
    <row r="86" spans="1:65" s="2" customFormat="1" ht="16.5" customHeight="1">
      <c r="A86" s="34"/>
      <c r="B86" s="35"/>
      <c r="C86" s="224" t="s">
        <v>143</v>
      </c>
      <c r="D86" s="224" t="s">
        <v>230</v>
      </c>
      <c r="E86" s="225" t="s">
        <v>494</v>
      </c>
      <c r="F86" s="226" t="s">
        <v>495</v>
      </c>
      <c r="G86" s="227" t="s">
        <v>331</v>
      </c>
      <c r="H86" s="228">
        <v>2</v>
      </c>
      <c r="I86" s="229"/>
      <c r="J86" s="230">
        <f>ROUND(I86*H86,2)</f>
        <v>0</v>
      </c>
      <c r="K86" s="226" t="s">
        <v>129</v>
      </c>
      <c r="L86" s="231"/>
      <c r="M86" s="232" t="s">
        <v>19</v>
      </c>
      <c r="N86" s="233" t="s">
        <v>47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323</v>
      </c>
      <c r="AT86" s="184" t="s">
        <v>230</v>
      </c>
      <c r="AU86" s="184" t="s">
        <v>84</v>
      </c>
      <c r="AY86" s="17" t="s">
        <v>123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84</v>
      </c>
      <c r="BK86" s="185">
        <f>ROUND(I86*H86,2)</f>
        <v>0</v>
      </c>
      <c r="BL86" s="17" t="s">
        <v>223</v>
      </c>
      <c r="BM86" s="184" t="s">
        <v>159</v>
      </c>
    </row>
    <row r="87" spans="1:65" s="2" customFormat="1" ht="16.5" customHeight="1">
      <c r="A87" s="34"/>
      <c r="B87" s="35"/>
      <c r="C87" s="224" t="s">
        <v>130</v>
      </c>
      <c r="D87" s="224" t="s">
        <v>230</v>
      </c>
      <c r="E87" s="225" t="s">
        <v>496</v>
      </c>
      <c r="F87" s="226" t="s">
        <v>497</v>
      </c>
      <c r="G87" s="227" t="s">
        <v>493</v>
      </c>
      <c r="H87" s="228">
        <v>2</v>
      </c>
      <c r="I87" s="229"/>
      <c r="J87" s="230">
        <f>ROUND(I87*H87,2)</f>
        <v>0</v>
      </c>
      <c r="K87" s="226" t="s">
        <v>19</v>
      </c>
      <c r="L87" s="231"/>
      <c r="M87" s="232" t="s">
        <v>19</v>
      </c>
      <c r="N87" s="233" t="s">
        <v>47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323</v>
      </c>
      <c r="AT87" s="184" t="s">
        <v>230</v>
      </c>
      <c r="AU87" s="184" t="s">
        <v>84</v>
      </c>
      <c r="AY87" s="17" t="s">
        <v>123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84</v>
      </c>
      <c r="BK87" s="185">
        <f>ROUND(I87*H87,2)</f>
        <v>0</v>
      </c>
      <c r="BL87" s="17" t="s">
        <v>223</v>
      </c>
      <c r="BM87" s="184" t="s">
        <v>172</v>
      </c>
    </row>
    <row r="88" spans="1:65" s="2" customFormat="1" ht="16.5" customHeight="1">
      <c r="A88" s="34"/>
      <c r="B88" s="35"/>
      <c r="C88" s="173" t="s">
        <v>154</v>
      </c>
      <c r="D88" s="173" t="s">
        <v>125</v>
      </c>
      <c r="E88" s="174" t="s">
        <v>498</v>
      </c>
      <c r="F88" s="175" t="s">
        <v>499</v>
      </c>
      <c r="G88" s="176" t="s">
        <v>331</v>
      </c>
      <c r="H88" s="177">
        <v>2</v>
      </c>
      <c r="I88" s="178"/>
      <c r="J88" s="179">
        <f>ROUND(I88*H88,2)</f>
        <v>0</v>
      </c>
      <c r="K88" s="175" t="s">
        <v>129</v>
      </c>
      <c r="L88" s="39"/>
      <c r="M88" s="180" t="s">
        <v>19</v>
      </c>
      <c r="N88" s="181" t="s">
        <v>47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223</v>
      </c>
      <c r="AT88" s="184" t="s">
        <v>125</v>
      </c>
      <c r="AU88" s="184" t="s">
        <v>84</v>
      </c>
      <c r="AY88" s="17" t="s">
        <v>123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84</v>
      </c>
      <c r="BK88" s="185">
        <f>ROUND(I88*H88,2)</f>
        <v>0</v>
      </c>
      <c r="BL88" s="17" t="s">
        <v>223</v>
      </c>
      <c r="BM88" s="184" t="s">
        <v>187</v>
      </c>
    </row>
    <row r="89" spans="1:65" s="2" customFormat="1" ht="11.25">
      <c r="A89" s="34"/>
      <c r="B89" s="35"/>
      <c r="C89" s="36"/>
      <c r="D89" s="186" t="s">
        <v>132</v>
      </c>
      <c r="E89" s="36"/>
      <c r="F89" s="187" t="s">
        <v>500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132</v>
      </c>
      <c r="AU89" s="17" t="s">
        <v>84</v>
      </c>
    </row>
    <row r="90" spans="1:65" s="2" customFormat="1" ht="16.5" customHeight="1">
      <c r="A90" s="34"/>
      <c r="B90" s="35"/>
      <c r="C90" s="224" t="s">
        <v>159</v>
      </c>
      <c r="D90" s="224" t="s">
        <v>230</v>
      </c>
      <c r="E90" s="225" t="s">
        <v>501</v>
      </c>
      <c r="F90" s="226" t="s">
        <v>502</v>
      </c>
      <c r="G90" s="227" t="s">
        <v>493</v>
      </c>
      <c r="H90" s="228">
        <v>2</v>
      </c>
      <c r="I90" s="229"/>
      <c r="J90" s="230">
        <f>ROUND(I90*H90,2)</f>
        <v>0</v>
      </c>
      <c r="K90" s="226" t="s">
        <v>19</v>
      </c>
      <c r="L90" s="231"/>
      <c r="M90" s="232" t="s">
        <v>19</v>
      </c>
      <c r="N90" s="233" t="s">
        <v>47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323</v>
      </c>
      <c r="AT90" s="184" t="s">
        <v>230</v>
      </c>
      <c r="AU90" s="184" t="s">
        <v>84</v>
      </c>
      <c r="AY90" s="17" t="s">
        <v>123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84</v>
      </c>
      <c r="BK90" s="185">
        <f>ROUND(I90*H90,2)</f>
        <v>0</v>
      </c>
      <c r="BL90" s="17" t="s">
        <v>223</v>
      </c>
      <c r="BM90" s="184" t="s">
        <v>8</v>
      </c>
    </row>
    <row r="91" spans="1:65" s="2" customFormat="1" ht="16.5" customHeight="1">
      <c r="A91" s="34"/>
      <c r="B91" s="35"/>
      <c r="C91" s="224" t="s">
        <v>167</v>
      </c>
      <c r="D91" s="224" t="s">
        <v>230</v>
      </c>
      <c r="E91" s="225" t="s">
        <v>503</v>
      </c>
      <c r="F91" s="226" t="s">
        <v>504</v>
      </c>
      <c r="G91" s="227" t="s">
        <v>493</v>
      </c>
      <c r="H91" s="228">
        <v>2</v>
      </c>
      <c r="I91" s="229"/>
      <c r="J91" s="230">
        <f>ROUND(I91*H91,2)</f>
        <v>0</v>
      </c>
      <c r="K91" s="226" t="s">
        <v>19</v>
      </c>
      <c r="L91" s="231"/>
      <c r="M91" s="232" t="s">
        <v>19</v>
      </c>
      <c r="N91" s="233" t="s">
        <v>47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323</v>
      </c>
      <c r="AT91" s="184" t="s">
        <v>230</v>
      </c>
      <c r="AU91" s="184" t="s">
        <v>84</v>
      </c>
      <c r="AY91" s="17" t="s">
        <v>123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84</v>
      </c>
      <c r="BK91" s="185">
        <f>ROUND(I91*H91,2)</f>
        <v>0</v>
      </c>
      <c r="BL91" s="17" t="s">
        <v>223</v>
      </c>
      <c r="BM91" s="184" t="s">
        <v>210</v>
      </c>
    </row>
    <row r="92" spans="1:65" s="2" customFormat="1" ht="16.5" customHeight="1">
      <c r="A92" s="34"/>
      <c r="B92" s="35"/>
      <c r="C92" s="173" t="s">
        <v>172</v>
      </c>
      <c r="D92" s="173" t="s">
        <v>125</v>
      </c>
      <c r="E92" s="174" t="s">
        <v>505</v>
      </c>
      <c r="F92" s="175" t="s">
        <v>506</v>
      </c>
      <c r="G92" s="176" t="s">
        <v>331</v>
      </c>
      <c r="H92" s="177">
        <v>2</v>
      </c>
      <c r="I92" s="178"/>
      <c r="J92" s="179">
        <f>ROUND(I92*H92,2)</f>
        <v>0</v>
      </c>
      <c r="K92" s="175" t="s">
        <v>129</v>
      </c>
      <c r="L92" s="39"/>
      <c r="M92" s="180" t="s">
        <v>19</v>
      </c>
      <c r="N92" s="181" t="s">
        <v>47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223</v>
      </c>
      <c r="AT92" s="184" t="s">
        <v>125</v>
      </c>
      <c r="AU92" s="184" t="s">
        <v>84</v>
      </c>
      <c r="AY92" s="17" t="s">
        <v>123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223</v>
      </c>
      <c r="BM92" s="184" t="s">
        <v>223</v>
      </c>
    </row>
    <row r="93" spans="1:65" s="2" customFormat="1" ht="11.25">
      <c r="A93" s="34"/>
      <c r="B93" s="35"/>
      <c r="C93" s="36"/>
      <c r="D93" s="186" t="s">
        <v>132</v>
      </c>
      <c r="E93" s="36"/>
      <c r="F93" s="187" t="s">
        <v>507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132</v>
      </c>
      <c r="AU93" s="17" t="s">
        <v>84</v>
      </c>
    </row>
    <row r="94" spans="1:65" s="2" customFormat="1" ht="16.5" customHeight="1">
      <c r="A94" s="34"/>
      <c r="B94" s="35"/>
      <c r="C94" s="224" t="s">
        <v>179</v>
      </c>
      <c r="D94" s="224" t="s">
        <v>230</v>
      </c>
      <c r="E94" s="225" t="s">
        <v>508</v>
      </c>
      <c r="F94" s="226" t="s">
        <v>509</v>
      </c>
      <c r="G94" s="227" t="s">
        <v>493</v>
      </c>
      <c r="H94" s="228">
        <v>1</v>
      </c>
      <c r="I94" s="229"/>
      <c r="J94" s="230">
        <f>ROUND(I94*H94,2)</f>
        <v>0</v>
      </c>
      <c r="K94" s="226" t="s">
        <v>19</v>
      </c>
      <c r="L94" s="231"/>
      <c r="M94" s="232" t="s">
        <v>19</v>
      </c>
      <c r="N94" s="233" t="s">
        <v>47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323</v>
      </c>
      <c r="AT94" s="184" t="s">
        <v>230</v>
      </c>
      <c r="AU94" s="184" t="s">
        <v>84</v>
      </c>
      <c r="AY94" s="17" t="s">
        <v>123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223</v>
      </c>
      <c r="BM94" s="184" t="s">
        <v>236</v>
      </c>
    </row>
    <row r="95" spans="1:65" s="2" customFormat="1" ht="16.5" customHeight="1">
      <c r="A95" s="34"/>
      <c r="B95" s="35"/>
      <c r="C95" s="224" t="s">
        <v>187</v>
      </c>
      <c r="D95" s="224" t="s">
        <v>230</v>
      </c>
      <c r="E95" s="225" t="s">
        <v>510</v>
      </c>
      <c r="F95" s="226" t="s">
        <v>511</v>
      </c>
      <c r="G95" s="227" t="s">
        <v>493</v>
      </c>
      <c r="H95" s="228">
        <v>1</v>
      </c>
      <c r="I95" s="229"/>
      <c r="J95" s="230">
        <f>ROUND(I95*H95,2)</f>
        <v>0</v>
      </c>
      <c r="K95" s="226" t="s">
        <v>19</v>
      </c>
      <c r="L95" s="231"/>
      <c r="M95" s="232" t="s">
        <v>19</v>
      </c>
      <c r="N95" s="233" t="s">
        <v>47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323</v>
      </c>
      <c r="AT95" s="184" t="s">
        <v>230</v>
      </c>
      <c r="AU95" s="184" t="s">
        <v>84</v>
      </c>
      <c r="AY95" s="17" t="s">
        <v>123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84</v>
      </c>
      <c r="BK95" s="185">
        <f>ROUND(I95*H95,2)</f>
        <v>0</v>
      </c>
      <c r="BL95" s="17" t="s">
        <v>223</v>
      </c>
      <c r="BM95" s="184" t="s">
        <v>249</v>
      </c>
    </row>
    <row r="96" spans="1:65" s="2" customFormat="1" ht="16.5" customHeight="1">
      <c r="A96" s="34"/>
      <c r="B96" s="35"/>
      <c r="C96" s="173" t="s">
        <v>194</v>
      </c>
      <c r="D96" s="173" t="s">
        <v>125</v>
      </c>
      <c r="E96" s="174" t="s">
        <v>512</v>
      </c>
      <c r="F96" s="175" t="s">
        <v>513</v>
      </c>
      <c r="G96" s="176" t="s">
        <v>331</v>
      </c>
      <c r="H96" s="177">
        <v>4</v>
      </c>
      <c r="I96" s="178"/>
      <c r="J96" s="179">
        <f>ROUND(I96*H96,2)</f>
        <v>0</v>
      </c>
      <c r="K96" s="175" t="s">
        <v>129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223</v>
      </c>
      <c r="AT96" s="184" t="s">
        <v>125</v>
      </c>
      <c r="AU96" s="184" t="s">
        <v>84</v>
      </c>
      <c r="AY96" s="17" t="s">
        <v>123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223</v>
      </c>
      <c r="BM96" s="184" t="s">
        <v>264</v>
      </c>
    </row>
    <row r="97" spans="1:65" s="2" customFormat="1" ht="11.25">
      <c r="A97" s="34"/>
      <c r="B97" s="35"/>
      <c r="C97" s="36"/>
      <c r="D97" s="186" t="s">
        <v>132</v>
      </c>
      <c r="E97" s="36"/>
      <c r="F97" s="187" t="s">
        <v>514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132</v>
      </c>
      <c r="AU97" s="17" t="s">
        <v>84</v>
      </c>
    </row>
    <row r="98" spans="1:65" s="2" customFormat="1" ht="16.5" customHeight="1">
      <c r="A98" s="34"/>
      <c r="B98" s="35"/>
      <c r="C98" s="224" t="s">
        <v>8</v>
      </c>
      <c r="D98" s="224" t="s">
        <v>230</v>
      </c>
      <c r="E98" s="225" t="s">
        <v>515</v>
      </c>
      <c r="F98" s="226" t="s">
        <v>516</v>
      </c>
      <c r="G98" s="227" t="s">
        <v>331</v>
      </c>
      <c r="H98" s="228">
        <v>4</v>
      </c>
      <c r="I98" s="229"/>
      <c r="J98" s="230">
        <f>ROUND(I98*H98,2)</f>
        <v>0</v>
      </c>
      <c r="K98" s="226" t="s">
        <v>129</v>
      </c>
      <c r="L98" s="231"/>
      <c r="M98" s="232" t="s">
        <v>19</v>
      </c>
      <c r="N98" s="233" t="s">
        <v>47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323</v>
      </c>
      <c r="AT98" s="184" t="s">
        <v>230</v>
      </c>
      <c r="AU98" s="184" t="s">
        <v>84</v>
      </c>
      <c r="AY98" s="17" t="s">
        <v>123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84</v>
      </c>
      <c r="BK98" s="185">
        <f>ROUND(I98*H98,2)</f>
        <v>0</v>
      </c>
      <c r="BL98" s="17" t="s">
        <v>223</v>
      </c>
      <c r="BM98" s="184" t="s">
        <v>275</v>
      </c>
    </row>
    <row r="99" spans="1:65" s="2" customFormat="1" ht="16.5" customHeight="1">
      <c r="A99" s="34"/>
      <c r="B99" s="35"/>
      <c r="C99" s="173" t="s">
        <v>204</v>
      </c>
      <c r="D99" s="173" t="s">
        <v>125</v>
      </c>
      <c r="E99" s="174" t="s">
        <v>517</v>
      </c>
      <c r="F99" s="175" t="s">
        <v>518</v>
      </c>
      <c r="G99" s="176" t="s">
        <v>175</v>
      </c>
      <c r="H99" s="177">
        <v>20</v>
      </c>
      <c r="I99" s="178"/>
      <c r="J99" s="179">
        <f>ROUND(I99*H99,2)</f>
        <v>0</v>
      </c>
      <c r="K99" s="175" t="s">
        <v>129</v>
      </c>
      <c r="L99" s="39"/>
      <c r="M99" s="180" t="s">
        <v>19</v>
      </c>
      <c r="N99" s="181" t="s">
        <v>47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223</v>
      </c>
      <c r="AT99" s="184" t="s">
        <v>125</v>
      </c>
      <c r="AU99" s="184" t="s">
        <v>84</v>
      </c>
      <c r="AY99" s="17" t="s">
        <v>123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84</v>
      </c>
      <c r="BK99" s="185">
        <f>ROUND(I99*H99,2)</f>
        <v>0</v>
      </c>
      <c r="BL99" s="17" t="s">
        <v>223</v>
      </c>
      <c r="BM99" s="184" t="s">
        <v>285</v>
      </c>
    </row>
    <row r="100" spans="1:65" s="2" customFormat="1" ht="11.25">
      <c r="A100" s="34"/>
      <c r="B100" s="35"/>
      <c r="C100" s="36"/>
      <c r="D100" s="186" t="s">
        <v>132</v>
      </c>
      <c r="E100" s="36"/>
      <c r="F100" s="187" t="s">
        <v>519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132</v>
      </c>
      <c r="AU100" s="17" t="s">
        <v>84</v>
      </c>
    </row>
    <row r="101" spans="1:65" s="2" customFormat="1" ht="16.5" customHeight="1">
      <c r="A101" s="34"/>
      <c r="B101" s="35"/>
      <c r="C101" s="224" t="s">
        <v>210</v>
      </c>
      <c r="D101" s="224" t="s">
        <v>230</v>
      </c>
      <c r="E101" s="225" t="s">
        <v>520</v>
      </c>
      <c r="F101" s="226" t="s">
        <v>521</v>
      </c>
      <c r="G101" s="227" t="s">
        <v>175</v>
      </c>
      <c r="H101" s="228">
        <v>20</v>
      </c>
      <c r="I101" s="229"/>
      <c r="J101" s="230">
        <f>ROUND(I101*H101,2)</f>
        <v>0</v>
      </c>
      <c r="K101" s="226" t="s">
        <v>129</v>
      </c>
      <c r="L101" s="231"/>
      <c r="M101" s="232" t="s">
        <v>19</v>
      </c>
      <c r="N101" s="233" t="s">
        <v>47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323</v>
      </c>
      <c r="AT101" s="184" t="s">
        <v>230</v>
      </c>
      <c r="AU101" s="184" t="s">
        <v>84</v>
      </c>
      <c r="AY101" s="17" t="s">
        <v>123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84</v>
      </c>
      <c r="BK101" s="185">
        <f>ROUND(I101*H101,2)</f>
        <v>0</v>
      </c>
      <c r="BL101" s="17" t="s">
        <v>223</v>
      </c>
      <c r="BM101" s="184" t="s">
        <v>297</v>
      </c>
    </row>
    <row r="102" spans="1:65" s="2" customFormat="1" ht="16.5" customHeight="1">
      <c r="A102" s="34"/>
      <c r="B102" s="35"/>
      <c r="C102" s="173" t="s">
        <v>217</v>
      </c>
      <c r="D102" s="173" t="s">
        <v>125</v>
      </c>
      <c r="E102" s="174" t="s">
        <v>522</v>
      </c>
      <c r="F102" s="175" t="s">
        <v>523</v>
      </c>
      <c r="G102" s="176" t="s">
        <v>175</v>
      </c>
      <c r="H102" s="177">
        <v>4</v>
      </c>
      <c r="I102" s="178"/>
      <c r="J102" s="179">
        <f>ROUND(I102*H102,2)</f>
        <v>0</v>
      </c>
      <c r="K102" s="175" t="s">
        <v>129</v>
      </c>
      <c r="L102" s="39"/>
      <c r="M102" s="180" t="s">
        <v>19</v>
      </c>
      <c r="N102" s="181" t="s">
        <v>47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223</v>
      </c>
      <c r="AT102" s="184" t="s">
        <v>125</v>
      </c>
      <c r="AU102" s="184" t="s">
        <v>84</v>
      </c>
      <c r="AY102" s="17" t="s">
        <v>123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84</v>
      </c>
      <c r="BK102" s="185">
        <f>ROUND(I102*H102,2)</f>
        <v>0</v>
      </c>
      <c r="BL102" s="17" t="s">
        <v>223</v>
      </c>
      <c r="BM102" s="184" t="s">
        <v>312</v>
      </c>
    </row>
    <row r="103" spans="1:65" s="2" customFormat="1" ht="11.25">
      <c r="A103" s="34"/>
      <c r="B103" s="35"/>
      <c r="C103" s="36"/>
      <c r="D103" s="186" t="s">
        <v>132</v>
      </c>
      <c r="E103" s="36"/>
      <c r="F103" s="187" t="s">
        <v>524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132</v>
      </c>
      <c r="AU103" s="17" t="s">
        <v>84</v>
      </c>
    </row>
    <row r="104" spans="1:65" s="2" customFormat="1" ht="16.5" customHeight="1">
      <c r="A104" s="34"/>
      <c r="B104" s="35"/>
      <c r="C104" s="224" t="s">
        <v>223</v>
      </c>
      <c r="D104" s="224" t="s">
        <v>230</v>
      </c>
      <c r="E104" s="225" t="s">
        <v>525</v>
      </c>
      <c r="F104" s="226" t="s">
        <v>526</v>
      </c>
      <c r="G104" s="227" t="s">
        <v>527</v>
      </c>
      <c r="H104" s="228">
        <v>2.6</v>
      </c>
      <c r="I104" s="229"/>
      <c r="J104" s="230">
        <f>ROUND(I104*H104,2)</f>
        <v>0</v>
      </c>
      <c r="K104" s="226" t="s">
        <v>129</v>
      </c>
      <c r="L104" s="231"/>
      <c r="M104" s="232" t="s">
        <v>19</v>
      </c>
      <c r="N104" s="233" t="s">
        <v>47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323</v>
      </c>
      <c r="AT104" s="184" t="s">
        <v>230</v>
      </c>
      <c r="AU104" s="184" t="s">
        <v>84</v>
      </c>
      <c r="AY104" s="17" t="s">
        <v>123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84</v>
      </c>
      <c r="BK104" s="185">
        <f>ROUND(I104*H104,2)</f>
        <v>0</v>
      </c>
      <c r="BL104" s="17" t="s">
        <v>223</v>
      </c>
      <c r="BM104" s="184" t="s">
        <v>323</v>
      </c>
    </row>
    <row r="105" spans="1:65" s="2" customFormat="1" ht="16.5" customHeight="1">
      <c r="A105" s="34"/>
      <c r="B105" s="35"/>
      <c r="C105" s="173" t="s">
        <v>229</v>
      </c>
      <c r="D105" s="173" t="s">
        <v>125</v>
      </c>
      <c r="E105" s="174" t="s">
        <v>528</v>
      </c>
      <c r="F105" s="175" t="s">
        <v>529</v>
      </c>
      <c r="G105" s="176" t="s">
        <v>331</v>
      </c>
      <c r="H105" s="177">
        <v>4</v>
      </c>
      <c r="I105" s="178"/>
      <c r="J105" s="179">
        <f>ROUND(I105*H105,2)</f>
        <v>0</v>
      </c>
      <c r="K105" s="175" t="s">
        <v>129</v>
      </c>
      <c r="L105" s="39"/>
      <c r="M105" s="180" t="s">
        <v>19</v>
      </c>
      <c r="N105" s="181" t="s">
        <v>47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223</v>
      </c>
      <c r="AT105" s="184" t="s">
        <v>125</v>
      </c>
      <c r="AU105" s="184" t="s">
        <v>84</v>
      </c>
      <c r="AY105" s="17" t="s">
        <v>123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84</v>
      </c>
      <c r="BK105" s="185">
        <f>ROUND(I105*H105,2)</f>
        <v>0</v>
      </c>
      <c r="BL105" s="17" t="s">
        <v>223</v>
      </c>
      <c r="BM105" s="184" t="s">
        <v>333</v>
      </c>
    </row>
    <row r="106" spans="1:65" s="2" customFormat="1" ht="11.25">
      <c r="A106" s="34"/>
      <c r="B106" s="35"/>
      <c r="C106" s="36"/>
      <c r="D106" s="186" t="s">
        <v>132</v>
      </c>
      <c r="E106" s="36"/>
      <c r="F106" s="187" t="s">
        <v>530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132</v>
      </c>
      <c r="AU106" s="17" t="s">
        <v>84</v>
      </c>
    </row>
    <row r="107" spans="1:65" s="2" customFormat="1" ht="16.5" customHeight="1">
      <c r="A107" s="34"/>
      <c r="B107" s="35"/>
      <c r="C107" s="224" t="s">
        <v>236</v>
      </c>
      <c r="D107" s="224" t="s">
        <v>230</v>
      </c>
      <c r="E107" s="225" t="s">
        <v>531</v>
      </c>
      <c r="F107" s="226" t="s">
        <v>532</v>
      </c>
      <c r="G107" s="227" t="s">
        <v>331</v>
      </c>
      <c r="H107" s="228">
        <v>2</v>
      </c>
      <c r="I107" s="229"/>
      <c r="J107" s="230">
        <f>ROUND(I107*H107,2)</f>
        <v>0</v>
      </c>
      <c r="K107" s="226" t="s">
        <v>129</v>
      </c>
      <c r="L107" s="231"/>
      <c r="M107" s="232" t="s">
        <v>19</v>
      </c>
      <c r="N107" s="233" t="s">
        <v>47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323</v>
      </c>
      <c r="AT107" s="184" t="s">
        <v>230</v>
      </c>
      <c r="AU107" s="184" t="s">
        <v>84</v>
      </c>
      <c r="AY107" s="17" t="s">
        <v>123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223</v>
      </c>
      <c r="BM107" s="184" t="s">
        <v>342</v>
      </c>
    </row>
    <row r="108" spans="1:65" s="2" customFormat="1" ht="16.5" customHeight="1">
      <c r="A108" s="34"/>
      <c r="B108" s="35"/>
      <c r="C108" s="224" t="s">
        <v>242</v>
      </c>
      <c r="D108" s="224" t="s">
        <v>230</v>
      </c>
      <c r="E108" s="225" t="s">
        <v>533</v>
      </c>
      <c r="F108" s="226" t="s">
        <v>534</v>
      </c>
      <c r="G108" s="227" t="s">
        <v>331</v>
      </c>
      <c r="H108" s="228">
        <v>2</v>
      </c>
      <c r="I108" s="229"/>
      <c r="J108" s="230">
        <f>ROUND(I108*H108,2)</f>
        <v>0</v>
      </c>
      <c r="K108" s="226" t="s">
        <v>129</v>
      </c>
      <c r="L108" s="231"/>
      <c r="M108" s="232" t="s">
        <v>19</v>
      </c>
      <c r="N108" s="233" t="s">
        <v>47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323</v>
      </c>
      <c r="AT108" s="184" t="s">
        <v>230</v>
      </c>
      <c r="AU108" s="184" t="s">
        <v>84</v>
      </c>
      <c r="AY108" s="17" t="s">
        <v>123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84</v>
      </c>
      <c r="BK108" s="185">
        <f>ROUND(I108*H108,2)</f>
        <v>0</v>
      </c>
      <c r="BL108" s="17" t="s">
        <v>223</v>
      </c>
      <c r="BM108" s="184" t="s">
        <v>351</v>
      </c>
    </row>
    <row r="109" spans="1:65" s="2" customFormat="1" ht="16.5" customHeight="1">
      <c r="A109" s="34"/>
      <c r="B109" s="35"/>
      <c r="C109" s="173" t="s">
        <v>249</v>
      </c>
      <c r="D109" s="173" t="s">
        <v>125</v>
      </c>
      <c r="E109" s="174" t="s">
        <v>535</v>
      </c>
      <c r="F109" s="175" t="s">
        <v>536</v>
      </c>
      <c r="G109" s="176" t="s">
        <v>175</v>
      </c>
      <c r="H109" s="177">
        <v>33</v>
      </c>
      <c r="I109" s="178"/>
      <c r="J109" s="179">
        <f>ROUND(I109*H109,2)</f>
        <v>0</v>
      </c>
      <c r="K109" s="175" t="s">
        <v>129</v>
      </c>
      <c r="L109" s="39"/>
      <c r="M109" s="180" t="s">
        <v>19</v>
      </c>
      <c r="N109" s="181" t="s">
        <v>47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223</v>
      </c>
      <c r="AT109" s="184" t="s">
        <v>125</v>
      </c>
      <c r="AU109" s="184" t="s">
        <v>84</v>
      </c>
      <c r="AY109" s="17" t="s">
        <v>123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84</v>
      </c>
      <c r="BK109" s="185">
        <f>ROUND(I109*H109,2)</f>
        <v>0</v>
      </c>
      <c r="BL109" s="17" t="s">
        <v>223</v>
      </c>
      <c r="BM109" s="184" t="s">
        <v>360</v>
      </c>
    </row>
    <row r="110" spans="1:65" s="2" customFormat="1" ht="11.25">
      <c r="A110" s="34"/>
      <c r="B110" s="35"/>
      <c r="C110" s="36"/>
      <c r="D110" s="186" t="s">
        <v>132</v>
      </c>
      <c r="E110" s="36"/>
      <c r="F110" s="187" t="s">
        <v>537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132</v>
      </c>
      <c r="AU110" s="17" t="s">
        <v>84</v>
      </c>
    </row>
    <row r="111" spans="1:65" s="2" customFormat="1" ht="16.5" customHeight="1">
      <c r="A111" s="34"/>
      <c r="B111" s="35"/>
      <c r="C111" s="224" t="s">
        <v>7</v>
      </c>
      <c r="D111" s="224" t="s">
        <v>230</v>
      </c>
      <c r="E111" s="225" t="s">
        <v>538</v>
      </c>
      <c r="F111" s="226" t="s">
        <v>539</v>
      </c>
      <c r="G111" s="227" t="s">
        <v>175</v>
      </c>
      <c r="H111" s="228">
        <v>33</v>
      </c>
      <c r="I111" s="229"/>
      <c r="J111" s="230">
        <f>ROUND(I111*H111,2)</f>
        <v>0</v>
      </c>
      <c r="K111" s="226" t="s">
        <v>129</v>
      </c>
      <c r="L111" s="231"/>
      <c r="M111" s="232" t="s">
        <v>19</v>
      </c>
      <c r="N111" s="233" t="s">
        <v>47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323</v>
      </c>
      <c r="AT111" s="184" t="s">
        <v>230</v>
      </c>
      <c r="AU111" s="184" t="s">
        <v>84</v>
      </c>
      <c r="AY111" s="17" t="s">
        <v>123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84</v>
      </c>
      <c r="BK111" s="185">
        <f>ROUND(I111*H111,2)</f>
        <v>0</v>
      </c>
      <c r="BL111" s="17" t="s">
        <v>223</v>
      </c>
      <c r="BM111" s="184" t="s">
        <v>369</v>
      </c>
    </row>
    <row r="112" spans="1:65" s="2" customFormat="1" ht="21.75" customHeight="1">
      <c r="A112" s="34"/>
      <c r="B112" s="35"/>
      <c r="C112" s="173" t="s">
        <v>264</v>
      </c>
      <c r="D112" s="173" t="s">
        <v>125</v>
      </c>
      <c r="E112" s="174" t="s">
        <v>540</v>
      </c>
      <c r="F112" s="175" t="s">
        <v>541</v>
      </c>
      <c r="G112" s="176" t="s">
        <v>331</v>
      </c>
      <c r="H112" s="177">
        <v>6</v>
      </c>
      <c r="I112" s="178"/>
      <c r="J112" s="179">
        <f>ROUND(I112*H112,2)</f>
        <v>0</v>
      </c>
      <c r="K112" s="175" t="s">
        <v>129</v>
      </c>
      <c r="L112" s="39"/>
      <c r="M112" s="180" t="s">
        <v>19</v>
      </c>
      <c r="N112" s="181" t="s">
        <v>47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223</v>
      </c>
      <c r="AT112" s="184" t="s">
        <v>125</v>
      </c>
      <c r="AU112" s="184" t="s">
        <v>84</v>
      </c>
      <c r="AY112" s="17" t="s">
        <v>123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223</v>
      </c>
      <c r="BM112" s="184" t="s">
        <v>380</v>
      </c>
    </row>
    <row r="113" spans="1:65" s="2" customFormat="1" ht="11.25">
      <c r="A113" s="34"/>
      <c r="B113" s="35"/>
      <c r="C113" s="36"/>
      <c r="D113" s="186" t="s">
        <v>132</v>
      </c>
      <c r="E113" s="36"/>
      <c r="F113" s="187" t="s">
        <v>542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132</v>
      </c>
      <c r="AU113" s="17" t="s">
        <v>84</v>
      </c>
    </row>
    <row r="114" spans="1:65" s="2" customFormat="1" ht="16.5" customHeight="1">
      <c r="A114" s="34"/>
      <c r="B114" s="35"/>
      <c r="C114" s="224" t="s">
        <v>270</v>
      </c>
      <c r="D114" s="224" t="s">
        <v>230</v>
      </c>
      <c r="E114" s="225" t="s">
        <v>543</v>
      </c>
      <c r="F114" s="226" t="s">
        <v>544</v>
      </c>
      <c r="G114" s="227" t="s">
        <v>493</v>
      </c>
      <c r="H114" s="228">
        <v>6</v>
      </c>
      <c r="I114" s="229"/>
      <c r="J114" s="230">
        <f>ROUND(I114*H114,2)</f>
        <v>0</v>
      </c>
      <c r="K114" s="226" t="s">
        <v>19</v>
      </c>
      <c r="L114" s="231"/>
      <c r="M114" s="232" t="s">
        <v>19</v>
      </c>
      <c r="N114" s="233" t="s">
        <v>47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323</v>
      </c>
      <c r="AT114" s="184" t="s">
        <v>230</v>
      </c>
      <c r="AU114" s="184" t="s">
        <v>84</v>
      </c>
      <c r="AY114" s="17" t="s">
        <v>123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223</v>
      </c>
      <c r="BM114" s="184" t="s">
        <v>394</v>
      </c>
    </row>
    <row r="115" spans="1:65" s="2" customFormat="1" ht="21.75" customHeight="1">
      <c r="A115" s="34"/>
      <c r="B115" s="35"/>
      <c r="C115" s="173" t="s">
        <v>275</v>
      </c>
      <c r="D115" s="173" t="s">
        <v>125</v>
      </c>
      <c r="E115" s="174" t="s">
        <v>545</v>
      </c>
      <c r="F115" s="175" t="s">
        <v>546</v>
      </c>
      <c r="G115" s="176" t="s">
        <v>175</v>
      </c>
      <c r="H115" s="177">
        <v>20</v>
      </c>
      <c r="I115" s="178"/>
      <c r="J115" s="179">
        <f>ROUND(I115*H115,2)</f>
        <v>0</v>
      </c>
      <c r="K115" s="175" t="s">
        <v>129</v>
      </c>
      <c r="L115" s="39"/>
      <c r="M115" s="180" t="s">
        <v>19</v>
      </c>
      <c r="N115" s="181" t="s">
        <v>47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223</v>
      </c>
      <c r="AT115" s="184" t="s">
        <v>125</v>
      </c>
      <c r="AU115" s="184" t="s">
        <v>84</v>
      </c>
      <c r="AY115" s="17" t="s">
        <v>123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84</v>
      </c>
      <c r="BK115" s="185">
        <f>ROUND(I115*H115,2)</f>
        <v>0</v>
      </c>
      <c r="BL115" s="17" t="s">
        <v>223</v>
      </c>
      <c r="BM115" s="184" t="s">
        <v>406</v>
      </c>
    </row>
    <row r="116" spans="1:65" s="2" customFormat="1" ht="11.25">
      <c r="A116" s="34"/>
      <c r="B116" s="35"/>
      <c r="C116" s="36"/>
      <c r="D116" s="186" t="s">
        <v>132</v>
      </c>
      <c r="E116" s="36"/>
      <c r="F116" s="187" t="s">
        <v>547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132</v>
      </c>
      <c r="AU116" s="17" t="s">
        <v>84</v>
      </c>
    </row>
    <row r="117" spans="1:65" s="2" customFormat="1" ht="16.5" customHeight="1">
      <c r="A117" s="34"/>
      <c r="B117" s="35"/>
      <c r="C117" s="224" t="s">
        <v>280</v>
      </c>
      <c r="D117" s="224" t="s">
        <v>230</v>
      </c>
      <c r="E117" s="225" t="s">
        <v>548</v>
      </c>
      <c r="F117" s="226" t="s">
        <v>549</v>
      </c>
      <c r="G117" s="227" t="s">
        <v>527</v>
      </c>
      <c r="H117" s="228">
        <v>20</v>
      </c>
      <c r="I117" s="229"/>
      <c r="J117" s="230">
        <f>ROUND(I117*H117,2)</f>
        <v>0</v>
      </c>
      <c r="K117" s="226" t="s">
        <v>129</v>
      </c>
      <c r="L117" s="231"/>
      <c r="M117" s="232" t="s">
        <v>19</v>
      </c>
      <c r="N117" s="233" t="s">
        <v>47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323</v>
      </c>
      <c r="AT117" s="184" t="s">
        <v>230</v>
      </c>
      <c r="AU117" s="184" t="s">
        <v>84</v>
      </c>
      <c r="AY117" s="17" t="s">
        <v>123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84</v>
      </c>
      <c r="BK117" s="185">
        <f>ROUND(I117*H117,2)</f>
        <v>0</v>
      </c>
      <c r="BL117" s="17" t="s">
        <v>223</v>
      </c>
      <c r="BM117" s="184" t="s">
        <v>416</v>
      </c>
    </row>
    <row r="118" spans="1:65" s="2" customFormat="1" ht="16.5" customHeight="1">
      <c r="A118" s="34"/>
      <c r="B118" s="35"/>
      <c r="C118" s="173" t="s">
        <v>285</v>
      </c>
      <c r="D118" s="173" t="s">
        <v>125</v>
      </c>
      <c r="E118" s="174" t="s">
        <v>550</v>
      </c>
      <c r="F118" s="175" t="s">
        <v>551</v>
      </c>
      <c r="G118" s="176" t="s">
        <v>331</v>
      </c>
      <c r="H118" s="177">
        <v>1</v>
      </c>
      <c r="I118" s="178"/>
      <c r="J118" s="179">
        <f>ROUND(I118*H118,2)</f>
        <v>0</v>
      </c>
      <c r="K118" s="175" t="s">
        <v>129</v>
      </c>
      <c r="L118" s="39"/>
      <c r="M118" s="180" t="s">
        <v>19</v>
      </c>
      <c r="N118" s="181" t="s">
        <v>47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223</v>
      </c>
      <c r="AT118" s="184" t="s">
        <v>125</v>
      </c>
      <c r="AU118" s="184" t="s">
        <v>84</v>
      </c>
      <c r="AY118" s="17" t="s">
        <v>123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223</v>
      </c>
      <c r="BM118" s="184" t="s">
        <v>429</v>
      </c>
    </row>
    <row r="119" spans="1:65" s="2" customFormat="1" ht="11.25">
      <c r="A119" s="34"/>
      <c r="B119" s="35"/>
      <c r="C119" s="36"/>
      <c r="D119" s="186" t="s">
        <v>132</v>
      </c>
      <c r="E119" s="36"/>
      <c r="F119" s="187" t="s">
        <v>552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132</v>
      </c>
      <c r="AU119" s="17" t="s">
        <v>84</v>
      </c>
    </row>
    <row r="120" spans="1:65" s="2" customFormat="1" ht="16.5" customHeight="1">
      <c r="A120" s="34"/>
      <c r="B120" s="35"/>
      <c r="C120" s="224" t="s">
        <v>291</v>
      </c>
      <c r="D120" s="224" t="s">
        <v>230</v>
      </c>
      <c r="E120" s="225" t="s">
        <v>553</v>
      </c>
      <c r="F120" s="226" t="s">
        <v>554</v>
      </c>
      <c r="G120" s="227" t="s">
        <v>331</v>
      </c>
      <c r="H120" s="228">
        <v>1</v>
      </c>
      <c r="I120" s="229"/>
      <c r="J120" s="230">
        <f>ROUND(I120*H120,2)</f>
        <v>0</v>
      </c>
      <c r="K120" s="226" t="s">
        <v>129</v>
      </c>
      <c r="L120" s="231"/>
      <c r="M120" s="232" t="s">
        <v>19</v>
      </c>
      <c r="N120" s="233" t="s">
        <v>47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323</v>
      </c>
      <c r="AT120" s="184" t="s">
        <v>230</v>
      </c>
      <c r="AU120" s="184" t="s">
        <v>84</v>
      </c>
      <c r="AY120" s="17" t="s">
        <v>123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223</v>
      </c>
      <c r="BM120" s="184" t="s">
        <v>444</v>
      </c>
    </row>
    <row r="121" spans="1:65" s="2" customFormat="1" ht="21.75" customHeight="1">
      <c r="A121" s="34"/>
      <c r="B121" s="35"/>
      <c r="C121" s="173" t="s">
        <v>297</v>
      </c>
      <c r="D121" s="173" t="s">
        <v>125</v>
      </c>
      <c r="E121" s="174" t="s">
        <v>555</v>
      </c>
      <c r="F121" s="175" t="s">
        <v>556</v>
      </c>
      <c r="G121" s="176" t="s">
        <v>331</v>
      </c>
      <c r="H121" s="177">
        <v>16</v>
      </c>
      <c r="I121" s="178"/>
      <c r="J121" s="179">
        <f>ROUND(I121*H121,2)</f>
        <v>0</v>
      </c>
      <c r="K121" s="175" t="s">
        <v>129</v>
      </c>
      <c r="L121" s="39"/>
      <c r="M121" s="180" t="s">
        <v>19</v>
      </c>
      <c r="N121" s="181" t="s">
        <v>47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223</v>
      </c>
      <c r="AT121" s="184" t="s">
        <v>125</v>
      </c>
      <c r="AU121" s="184" t="s">
        <v>84</v>
      </c>
      <c r="AY121" s="17" t="s">
        <v>123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84</v>
      </c>
      <c r="BK121" s="185">
        <f>ROUND(I121*H121,2)</f>
        <v>0</v>
      </c>
      <c r="BL121" s="17" t="s">
        <v>223</v>
      </c>
      <c r="BM121" s="184" t="s">
        <v>454</v>
      </c>
    </row>
    <row r="122" spans="1:65" s="2" customFormat="1" ht="11.25">
      <c r="A122" s="34"/>
      <c r="B122" s="35"/>
      <c r="C122" s="36"/>
      <c r="D122" s="186" t="s">
        <v>132</v>
      </c>
      <c r="E122" s="36"/>
      <c r="F122" s="187" t="s">
        <v>557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132</v>
      </c>
      <c r="AU122" s="17" t="s">
        <v>84</v>
      </c>
    </row>
    <row r="123" spans="1:65" s="2" customFormat="1" ht="21.75" customHeight="1">
      <c r="A123" s="34"/>
      <c r="B123" s="35"/>
      <c r="C123" s="173" t="s">
        <v>305</v>
      </c>
      <c r="D123" s="173" t="s">
        <v>125</v>
      </c>
      <c r="E123" s="174" t="s">
        <v>558</v>
      </c>
      <c r="F123" s="175" t="s">
        <v>559</v>
      </c>
      <c r="G123" s="176" t="s">
        <v>331</v>
      </c>
      <c r="H123" s="177">
        <v>24</v>
      </c>
      <c r="I123" s="178"/>
      <c r="J123" s="179">
        <f>ROUND(I123*H123,2)</f>
        <v>0</v>
      </c>
      <c r="K123" s="175" t="s">
        <v>129</v>
      </c>
      <c r="L123" s="39"/>
      <c r="M123" s="180" t="s">
        <v>19</v>
      </c>
      <c r="N123" s="181" t="s">
        <v>47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223</v>
      </c>
      <c r="AT123" s="184" t="s">
        <v>125</v>
      </c>
      <c r="AU123" s="184" t="s">
        <v>84</v>
      </c>
      <c r="AY123" s="17" t="s">
        <v>123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84</v>
      </c>
      <c r="BK123" s="185">
        <f>ROUND(I123*H123,2)</f>
        <v>0</v>
      </c>
      <c r="BL123" s="17" t="s">
        <v>223</v>
      </c>
      <c r="BM123" s="184" t="s">
        <v>465</v>
      </c>
    </row>
    <row r="124" spans="1:65" s="2" customFormat="1" ht="11.25">
      <c r="A124" s="34"/>
      <c r="B124" s="35"/>
      <c r="C124" s="36"/>
      <c r="D124" s="186" t="s">
        <v>132</v>
      </c>
      <c r="E124" s="36"/>
      <c r="F124" s="187" t="s">
        <v>560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132</v>
      </c>
      <c r="AU124" s="17" t="s">
        <v>84</v>
      </c>
    </row>
    <row r="125" spans="1:65" s="2" customFormat="1" ht="16.5" customHeight="1">
      <c r="A125" s="34"/>
      <c r="B125" s="35"/>
      <c r="C125" s="173" t="s">
        <v>312</v>
      </c>
      <c r="D125" s="173" t="s">
        <v>125</v>
      </c>
      <c r="E125" s="174" t="s">
        <v>561</v>
      </c>
      <c r="F125" s="175" t="s">
        <v>562</v>
      </c>
      <c r="G125" s="176" t="s">
        <v>563</v>
      </c>
      <c r="H125" s="177">
        <v>2</v>
      </c>
      <c r="I125" s="178"/>
      <c r="J125" s="179">
        <f>ROUND(I125*H125,2)</f>
        <v>0</v>
      </c>
      <c r="K125" s="175" t="s">
        <v>129</v>
      </c>
      <c r="L125" s="39"/>
      <c r="M125" s="180" t="s">
        <v>19</v>
      </c>
      <c r="N125" s="181" t="s">
        <v>47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223</v>
      </c>
      <c r="AT125" s="184" t="s">
        <v>125</v>
      </c>
      <c r="AU125" s="184" t="s">
        <v>84</v>
      </c>
      <c r="AY125" s="17" t="s">
        <v>123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84</v>
      </c>
      <c r="BK125" s="185">
        <f>ROUND(I125*H125,2)</f>
        <v>0</v>
      </c>
      <c r="BL125" s="17" t="s">
        <v>223</v>
      </c>
      <c r="BM125" s="184" t="s">
        <v>476</v>
      </c>
    </row>
    <row r="126" spans="1:65" s="2" customFormat="1" ht="11.25">
      <c r="A126" s="34"/>
      <c r="B126" s="35"/>
      <c r="C126" s="36"/>
      <c r="D126" s="186" t="s">
        <v>132</v>
      </c>
      <c r="E126" s="36"/>
      <c r="F126" s="187" t="s">
        <v>564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132</v>
      </c>
      <c r="AU126" s="17" t="s">
        <v>84</v>
      </c>
    </row>
    <row r="127" spans="1:65" s="2" customFormat="1" ht="16.5" customHeight="1">
      <c r="A127" s="34"/>
      <c r="B127" s="35"/>
      <c r="C127" s="173" t="s">
        <v>318</v>
      </c>
      <c r="D127" s="173" t="s">
        <v>125</v>
      </c>
      <c r="E127" s="174" t="s">
        <v>565</v>
      </c>
      <c r="F127" s="175" t="s">
        <v>566</v>
      </c>
      <c r="G127" s="176" t="s">
        <v>567</v>
      </c>
      <c r="H127" s="177">
        <v>2</v>
      </c>
      <c r="I127" s="178"/>
      <c r="J127" s="179">
        <f>ROUND(I127*H127,2)</f>
        <v>0</v>
      </c>
      <c r="K127" s="175" t="s">
        <v>19</v>
      </c>
      <c r="L127" s="39"/>
      <c r="M127" s="180" t="s">
        <v>19</v>
      </c>
      <c r="N127" s="181" t="s">
        <v>47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223</v>
      </c>
      <c r="AT127" s="184" t="s">
        <v>125</v>
      </c>
      <c r="AU127" s="184" t="s">
        <v>84</v>
      </c>
      <c r="AY127" s="17" t="s">
        <v>123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84</v>
      </c>
      <c r="BK127" s="185">
        <f>ROUND(I127*H127,2)</f>
        <v>0</v>
      </c>
      <c r="BL127" s="17" t="s">
        <v>223</v>
      </c>
      <c r="BM127" s="184" t="s">
        <v>568</v>
      </c>
    </row>
    <row r="128" spans="1:65" s="2" customFormat="1" ht="16.5" customHeight="1">
      <c r="A128" s="34"/>
      <c r="B128" s="35"/>
      <c r="C128" s="173" t="s">
        <v>323</v>
      </c>
      <c r="D128" s="173" t="s">
        <v>125</v>
      </c>
      <c r="E128" s="174" t="s">
        <v>569</v>
      </c>
      <c r="F128" s="175" t="s">
        <v>570</v>
      </c>
      <c r="G128" s="176" t="s">
        <v>567</v>
      </c>
      <c r="H128" s="177">
        <v>1</v>
      </c>
      <c r="I128" s="178"/>
      <c r="J128" s="179">
        <f>ROUND(I128*H128,2)</f>
        <v>0</v>
      </c>
      <c r="K128" s="175" t="s">
        <v>129</v>
      </c>
      <c r="L128" s="39"/>
      <c r="M128" s="180" t="s">
        <v>19</v>
      </c>
      <c r="N128" s="181" t="s">
        <v>47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223</v>
      </c>
      <c r="AT128" s="184" t="s">
        <v>125</v>
      </c>
      <c r="AU128" s="184" t="s">
        <v>84</v>
      </c>
      <c r="AY128" s="17" t="s">
        <v>123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84</v>
      </c>
      <c r="BK128" s="185">
        <f>ROUND(I128*H128,2)</f>
        <v>0</v>
      </c>
      <c r="BL128" s="17" t="s">
        <v>223</v>
      </c>
      <c r="BM128" s="184" t="s">
        <v>571</v>
      </c>
    </row>
    <row r="129" spans="1:65" s="2" customFormat="1" ht="11.25">
      <c r="A129" s="34"/>
      <c r="B129" s="35"/>
      <c r="C129" s="36"/>
      <c r="D129" s="186" t="s">
        <v>132</v>
      </c>
      <c r="E129" s="36"/>
      <c r="F129" s="187" t="s">
        <v>572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132</v>
      </c>
      <c r="AU129" s="17" t="s">
        <v>84</v>
      </c>
    </row>
    <row r="130" spans="1:65" s="2" customFormat="1" ht="16.5" customHeight="1">
      <c r="A130" s="34"/>
      <c r="B130" s="35"/>
      <c r="C130" s="173" t="s">
        <v>328</v>
      </c>
      <c r="D130" s="173" t="s">
        <v>125</v>
      </c>
      <c r="E130" s="174" t="s">
        <v>573</v>
      </c>
      <c r="F130" s="175" t="s">
        <v>574</v>
      </c>
      <c r="G130" s="176" t="s">
        <v>331</v>
      </c>
      <c r="H130" s="177">
        <v>1</v>
      </c>
      <c r="I130" s="178"/>
      <c r="J130" s="179">
        <f>ROUND(I130*H130,2)</f>
        <v>0</v>
      </c>
      <c r="K130" s="175" t="s">
        <v>129</v>
      </c>
      <c r="L130" s="39"/>
      <c r="M130" s="180" t="s">
        <v>19</v>
      </c>
      <c r="N130" s="181" t="s">
        <v>47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223</v>
      </c>
      <c r="AT130" s="184" t="s">
        <v>125</v>
      </c>
      <c r="AU130" s="184" t="s">
        <v>84</v>
      </c>
      <c r="AY130" s="17" t="s">
        <v>123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84</v>
      </c>
      <c r="BK130" s="185">
        <f>ROUND(I130*H130,2)</f>
        <v>0</v>
      </c>
      <c r="BL130" s="17" t="s">
        <v>223</v>
      </c>
      <c r="BM130" s="184" t="s">
        <v>575</v>
      </c>
    </row>
    <row r="131" spans="1:65" s="2" customFormat="1" ht="11.25">
      <c r="A131" s="34"/>
      <c r="B131" s="35"/>
      <c r="C131" s="36"/>
      <c r="D131" s="186" t="s">
        <v>132</v>
      </c>
      <c r="E131" s="36"/>
      <c r="F131" s="187" t="s">
        <v>576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132</v>
      </c>
      <c r="AU131" s="17" t="s">
        <v>84</v>
      </c>
    </row>
    <row r="132" spans="1:65" s="12" customFormat="1" ht="25.9" customHeight="1">
      <c r="B132" s="157"/>
      <c r="C132" s="158"/>
      <c r="D132" s="159" t="s">
        <v>75</v>
      </c>
      <c r="E132" s="160" t="s">
        <v>577</v>
      </c>
      <c r="F132" s="160" t="s">
        <v>578</v>
      </c>
      <c r="G132" s="158"/>
      <c r="H132" s="158"/>
      <c r="I132" s="161"/>
      <c r="J132" s="162">
        <f>BK132</f>
        <v>0</v>
      </c>
      <c r="K132" s="158"/>
      <c r="L132" s="163"/>
      <c r="M132" s="164"/>
      <c r="N132" s="165"/>
      <c r="O132" s="165"/>
      <c r="P132" s="166">
        <f>SUM(P133:P173)</f>
        <v>0</v>
      </c>
      <c r="Q132" s="165"/>
      <c r="R132" s="166">
        <f>SUM(R133:R173)</f>
        <v>0</v>
      </c>
      <c r="S132" s="165"/>
      <c r="T132" s="167">
        <f>SUM(T133:T173)</f>
        <v>0</v>
      </c>
      <c r="AR132" s="168" t="s">
        <v>143</v>
      </c>
      <c r="AT132" s="169" t="s">
        <v>75</v>
      </c>
      <c r="AU132" s="169" t="s">
        <v>76</v>
      </c>
      <c r="AY132" s="168" t="s">
        <v>123</v>
      </c>
      <c r="BK132" s="170">
        <f>SUM(BK133:BK173)</f>
        <v>0</v>
      </c>
    </row>
    <row r="133" spans="1:65" s="2" customFormat="1" ht="16.5" customHeight="1">
      <c r="A133" s="34"/>
      <c r="B133" s="35"/>
      <c r="C133" s="173" t="s">
        <v>333</v>
      </c>
      <c r="D133" s="173" t="s">
        <v>125</v>
      </c>
      <c r="E133" s="174" t="s">
        <v>579</v>
      </c>
      <c r="F133" s="175" t="s">
        <v>580</v>
      </c>
      <c r="G133" s="176" t="s">
        <v>581</v>
      </c>
      <c r="H133" s="177">
        <v>0.02</v>
      </c>
      <c r="I133" s="178"/>
      <c r="J133" s="179">
        <f>ROUND(I133*H133,2)</f>
        <v>0</v>
      </c>
      <c r="K133" s="175" t="s">
        <v>129</v>
      </c>
      <c r="L133" s="39"/>
      <c r="M133" s="180" t="s">
        <v>19</v>
      </c>
      <c r="N133" s="181" t="s">
        <v>47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571</v>
      </c>
      <c r="AT133" s="184" t="s">
        <v>125</v>
      </c>
      <c r="AU133" s="184" t="s">
        <v>84</v>
      </c>
      <c r="AY133" s="17" t="s">
        <v>123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84</v>
      </c>
      <c r="BK133" s="185">
        <f>ROUND(I133*H133,2)</f>
        <v>0</v>
      </c>
      <c r="BL133" s="17" t="s">
        <v>571</v>
      </c>
      <c r="BM133" s="184" t="s">
        <v>582</v>
      </c>
    </row>
    <row r="134" spans="1:65" s="2" customFormat="1" ht="11.25">
      <c r="A134" s="34"/>
      <c r="B134" s="35"/>
      <c r="C134" s="36"/>
      <c r="D134" s="186" t="s">
        <v>132</v>
      </c>
      <c r="E134" s="36"/>
      <c r="F134" s="187" t="s">
        <v>583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132</v>
      </c>
      <c r="AU134" s="17" t="s">
        <v>84</v>
      </c>
    </row>
    <row r="135" spans="1:65" s="2" customFormat="1" ht="16.5" customHeight="1">
      <c r="A135" s="34"/>
      <c r="B135" s="35"/>
      <c r="C135" s="173" t="s">
        <v>338</v>
      </c>
      <c r="D135" s="173" t="s">
        <v>125</v>
      </c>
      <c r="E135" s="174" t="s">
        <v>584</v>
      </c>
      <c r="F135" s="175" t="s">
        <v>585</v>
      </c>
      <c r="G135" s="176" t="s">
        <v>182</v>
      </c>
      <c r="H135" s="177">
        <v>2</v>
      </c>
      <c r="I135" s="178"/>
      <c r="J135" s="179">
        <f>ROUND(I135*H135,2)</f>
        <v>0</v>
      </c>
      <c r="K135" s="175" t="s">
        <v>129</v>
      </c>
      <c r="L135" s="39"/>
      <c r="M135" s="180" t="s">
        <v>19</v>
      </c>
      <c r="N135" s="181" t="s">
        <v>47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571</v>
      </c>
      <c r="AT135" s="184" t="s">
        <v>125</v>
      </c>
      <c r="AU135" s="184" t="s">
        <v>84</v>
      </c>
      <c r="AY135" s="17" t="s">
        <v>123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84</v>
      </c>
      <c r="BK135" s="185">
        <f>ROUND(I135*H135,2)</f>
        <v>0</v>
      </c>
      <c r="BL135" s="17" t="s">
        <v>571</v>
      </c>
      <c r="BM135" s="184" t="s">
        <v>586</v>
      </c>
    </row>
    <row r="136" spans="1:65" s="2" customFormat="1" ht="11.25">
      <c r="A136" s="34"/>
      <c r="B136" s="35"/>
      <c r="C136" s="36"/>
      <c r="D136" s="186" t="s">
        <v>132</v>
      </c>
      <c r="E136" s="36"/>
      <c r="F136" s="187" t="s">
        <v>587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132</v>
      </c>
      <c r="AU136" s="17" t="s">
        <v>84</v>
      </c>
    </row>
    <row r="137" spans="1:65" s="2" customFormat="1" ht="16.5" customHeight="1">
      <c r="A137" s="34"/>
      <c r="B137" s="35"/>
      <c r="C137" s="173" t="s">
        <v>342</v>
      </c>
      <c r="D137" s="173" t="s">
        <v>125</v>
      </c>
      <c r="E137" s="174" t="s">
        <v>588</v>
      </c>
      <c r="F137" s="175" t="s">
        <v>589</v>
      </c>
      <c r="G137" s="176" t="s">
        <v>182</v>
      </c>
      <c r="H137" s="177">
        <v>2</v>
      </c>
      <c r="I137" s="178"/>
      <c r="J137" s="179">
        <f>ROUND(I137*H137,2)</f>
        <v>0</v>
      </c>
      <c r="K137" s="175" t="s">
        <v>129</v>
      </c>
      <c r="L137" s="39"/>
      <c r="M137" s="180" t="s">
        <v>19</v>
      </c>
      <c r="N137" s="181" t="s">
        <v>47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571</v>
      </c>
      <c r="AT137" s="184" t="s">
        <v>125</v>
      </c>
      <c r="AU137" s="184" t="s">
        <v>84</v>
      </c>
      <c r="AY137" s="17" t="s">
        <v>123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84</v>
      </c>
      <c r="BK137" s="185">
        <f>ROUND(I137*H137,2)</f>
        <v>0</v>
      </c>
      <c r="BL137" s="17" t="s">
        <v>571</v>
      </c>
      <c r="BM137" s="184" t="s">
        <v>590</v>
      </c>
    </row>
    <row r="138" spans="1:65" s="2" customFormat="1" ht="11.25">
      <c r="A138" s="34"/>
      <c r="B138" s="35"/>
      <c r="C138" s="36"/>
      <c r="D138" s="186" t="s">
        <v>132</v>
      </c>
      <c r="E138" s="36"/>
      <c r="F138" s="187" t="s">
        <v>591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132</v>
      </c>
      <c r="AU138" s="17" t="s">
        <v>84</v>
      </c>
    </row>
    <row r="139" spans="1:65" s="2" customFormat="1" ht="16.5" customHeight="1">
      <c r="A139" s="34"/>
      <c r="B139" s="35"/>
      <c r="C139" s="173" t="s">
        <v>347</v>
      </c>
      <c r="D139" s="173" t="s">
        <v>125</v>
      </c>
      <c r="E139" s="174" t="s">
        <v>592</v>
      </c>
      <c r="F139" s="175" t="s">
        <v>593</v>
      </c>
      <c r="G139" s="176" t="s">
        <v>175</v>
      </c>
      <c r="H139" s="177">
        <v>2</v>
      </c>
      <c r="I139" s="178"/>
      <c r="J139" s="179">
        <f>ROUND(I139*H139,2)</f>
        <v>0</v>
      </c>
      <c r="K139" s="175" t="s">
        <v>129</v>
      </c>
      <c r="L139" s="39"/>
      <c r="M139" s="180" t="s">
        <v>19</v>
      </c>
      <c r="N139" s="181" t="s">
        <v>47</v>
      </c>
      <c r="O139" s="64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571</v>
      </c>
      <c r="AT139" s="184" t="s">
        <v>125</v>
      </c>
      <c r="AU139" s="184" t="s">
        <v>84</v>
      </c>
      <c r="AY139" s="17" t="s">
        <v>123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84</v>
      </c>
      <c r="BK139" s="185">
        <f>ROUND(I139*H139,2)</f>
        <v>0</v>
      </c>
      <c r="BL139" s="17" t="s">
        <v>571</v>
      </c>
      <c r="BM139" s="184" t="s">
        <v>594</v>
      </c>
    </row>
    <row r="140" spans="1:65" s="2" customFormat="1" ht="11.25">
      <c r="A140" s="34"/>
      <c r="B140" s="35"/>
      <c r="C140" s="36"/>
      <c r="D140" s="186" t="s">
        <v>132</v>
      </c>
      <c r="E140" s="36"/>
      <c r="F140" s="187" t="s">
        <v>595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132</v>
      </c>
      <c r="AU140" s="17" t="s">
        <v>84</v>
      </c>
    </row>
    <row r="141" spans="1:65" s="2" customFormat="1" ht="16.5" customHeight="1">
      <c r="A141" s="34"/>
      <c r="B141" s="35"/>
      <c r="C141" s="224" t="s">
        <v>351</v>
      </c>
      <c r="D141" s="224" t="s">
        <v>230</v>
      </c>
      <c r="E141" s="225" t="s">
        <v>596</v>
      </c>
      <c r="F141" s="226" t="s">
        <v>597</v>
      </c>
      <c r="G141" s="227" t="s">
        <v>175</v>
      </c>
      <c r="H141" s="228">
        <v>2</v>
      </c>
      <c r="I141" s="229"/>
      <c r="J141" s="230">
        <f>ROUND(I141*H141,2)</f>
        <v>0</v>
      </c>
      <c r="K141" s="226" t="s">
        <v>129</v>
      </c>
      <c r="L141" s="231"/>
      <c r="M141" s="232" t="s">
        <v>19</v>
      </c>
      <c r="N141" s="233" t="s">
        <v>47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598</v>
      </c>
      <c r="AT141" s="184" t="s">
        <v>230</v>
      </c>
      <c r="AU141" s="184" t="s">
        <v>84</v>
      </c>
      <c r="AY141" s="17" t="s">
        <v>123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84</v>
      </c>
      <c r="BK141" s="185">
        <f>ROUND(I141*H141,2)</f>
        <v>0</v>
      </c>
      <c r="BL141" s="17" t="s">
        <v>571</v>
      </c>
      <c r="BM141" s="184" t="s">
        <v>599</v>
      </c>
    </row>
    <row r="142" spans="1:65" s="2" customFormat="1" ht="16.5" customHeight="1">
      <c r="A142" s="34"/>
      <c r="B142" s="35"/>
      <c r="C142" s="173" t="s">
        <v>356</v>
      </c>
      <c r="D142" s="173" t="s">
        <v>125</v>
      </c>
      <c r="E142" s="174" t="s">
        <v>600</v>
      </c>
      <c r="F142" s="175" t="s">
        <v>601</v>
      </c>
      <c r="G142" s="176" t="s">
        <v>175</v>
      </c>
      <c r="H142" s="177">
        <v>4</v>
      </c>
      <c r="I142" s="178"/>
      <c r="J142" s="179">
        <f>ROUND(I142*H142,2)</f>
        <v>0</v>
      </c>
      <c r="K142" s="175" t="s">
        <v>129</v>
      </c>
      <c r="L142" s="39"/>
      <c r="M142" s="180" t="s">
        <v>19</v>
      </c>
      <c r="N142" s="181" t="s">
        <v>47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571</v>
      </c>
      <c r="AT142" s="184" t="s">
        <v>125</v>
      </c>
      <c r="AU142" s="184" t="s">
        <v>84</v>
      </c>
      <c r="AY142" s="17" t="s">
        <v>123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84</v>
      </c>
      <c r="BK142" s="185">
        <f>ROUND(I142*H142,2)</f>
        <v>0</v>
      </c>
      <c r="BL142" s="17" t="s">
        <v>571</v>
      </c>
      <c r="BM142" s="184" t="s">
        <v>602</v>
      </c>
    </row>
    <row r="143" spans="1:65" s="2" customFormat="1" ht="11.25">
      <c r="A143" s="34"/>
      <c r="B143" s="35"/>
      <c r="C143" s="36"/>
      <c r="D143" s="186" t="s">
        <v>132</v>
      </c>
      <c r="E143" s="36"/>
      <c r="F143" s="187" t="s">
        <v>603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132</v>
      </c>
      <c r="AU143" s="17" t="s">
        <v>84</v>
      </c>
    </row>
    <row r="144" spans="1:65" s="2" customFormat="1" ht="16.5" customHeight="1">
      <c r="A144" s="34"/>
      <c r="B144" s="35"/>
      <c r="C144" s="224" t="s">
        <v>360</v>
      </c>
      <c r="D144" s="224" t="s">
        <v>230</v>
      </c>
      <c r="E144" s="225" t="s">
        <v>604</v>
      </c>
      <c r="F144" s="226" t="s">
        <v>605</v>
      </c>
      <c r="G144" s="227" t="s">
        <v>175</v>
      </c>
      <c r="H144" s="228">
        <v>4</v>
      </c>
      <c r="I144" s="229"/>
      <c r="J144" s="230">
        <f>ROUND(I144*H144,2)</f>
        <v>0</v>
      </c>
      <c r="K144" s="226" t="s">
        <v>129</v>
      </c>
      <c r="L144" s="231"/>
      <c r="M144" s="232" t="s">
        <v>19</v>
      </c>
      <c r="N144" s="233" t="s">
        <v>47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598</v>
      </c>
      <c r="AT144" s="184" t="s">
        <v>230</v>
      </c>
      <c r="AU144" s="184" t="s">
        <v>84</v>
      </c>
      <c r="AY144" s="17" t="s">
        <v>123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84</v>
      </c>
      <c r="BK144" s="185">
        <f>ROUND(I144*H144,2)</f>
        <v>0</v>
      </c>
      <c r="BL144" s="17" t="s">
        <v>571</v>
      </c>
      <c r="BM144" s="184" t="s">
        <v>606</v>
      </c>
    </row>
    <row r="145" spans="1:65" s="2" customFormat="1" ht="16.5" customHeight="1">
      <c r="A145" s="34"/>
      <c r="B145" s="35"/>
      <c r="C145" s="173" t="s">
        <v>365</v>
      </c>
      <c r="D145" s="173" t="s">
        <v>125</v>
      </c>
      <c r="E145" s="174" t="s">
        <v>607</v>
      </c>
      <c r="F145" s="175" t="s">
        <v>608</v>
      </c>
      <c r="G145" s="176" t="s">
        <v>175</v>
      </c>
      <c r="H145" s="177">
        <v>20</v>
      </c>
      <c r="I145" s="178"/>
      <c r="J145" s="179">
        <f>ROUND(I145*H145,2)</f>
        <v>0</v>
      </c>
      <c r="K145" s="175" t="s">
        <v>129</v>
      </c>
      <c r="L145" s="39"/>
      <c r="M145" s="180" t="s">
        <v>19</v>
      </c>
      <c r="N145" s="181" t="s">
        <v>47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571</v>
      </c>
      <c r="AT145" s="184" t="s">
        <v>125</v>
      </c>
      <c r="AU145" s="184" t="s">
        <v>84</v>
      </c>
      <c r="AY145" s="17" t="s">
        <v>123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84</v>
      </c>
      <c r="BK145" s="185">
        <f>ROUND(I145*H145,2)</f>
        <v>0</v>
      </c>
      <c r="BL145" s="17" t="s">
        <v>571</v>
      </c>
      <c r="BM145" s="184" t="s">
        <v>609</v>
      </c>
    </row>
    <row r="146" spans="1:65" s="2" customFormat="1" ht="11.25">
      <c r="A146" s="34"/>
      <c r="B146" s="35"/>
      <c r="C146" s="36"/>
      <c r="D146" s="186" t="s">
        <v>132</v>
      </c>
      <c r="E146" s="36"/>
      <c r="F146" s="187" t="s">
        <v>610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132</v>
      </c>
      <c r="AU146" s="17" t="s">
        <v>84</v>
      </c>
    </row>
    <row r="147" spans="1:65" s="2" customFormat="1" ht="16.5" customHeight="1">
      <c r="A147" s="34"/>
      <c r="B147" s="35"/>
      <c r="C147" s="224" t="s">
        <v>369</v>
      </c>
      <c r="D147" s="224" t="s">
        <v>230</v>
      </c>
      <c r="E147" s="225" t="s">
        <v>611</v>
      </c>
      <c r="F147" s="226" t="s">
        <v>612</v>
      </c>
      <c r="G147" s="227" t="s">
        <v>175</v>
      </c>
      <c r="H147" s="228">
        <v>20</v>
      </c>
      <c r="I147" s="229"/>
      <c r="J147" s="230">
        <f>ROUND(I147*H147,2)</f>
        <v>0</v>
      </c>
      <c r="K147" s="226" t="s">
        <v>129</v>
      </c>
      <c r="L147" s="231"/>
      <c r="M147" s="232" t="s">
        <v>19</v>
      </c>
      <c r="N147" s="233" t="s">
        <v>47</v>
      </c>
      <c r="O147" s="64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598</v>
      </c>
      <c r="AT147" s="184" t="s">
        <v>230</v>
      </c>
      <c r="AU147" s="184" t="s">
        <v>84</v>
      </c>
      <c r="AY147" s="17" t="s">
        <v>123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84</v>
      </c>
      <c r="BK147" s="185">
        <f>ROUND(I147*H147,2)</f>
        <v>0</v>
      </c>
      <c r="BL147" s="17" t="s">
        <v>571</v>
      </c>
      <c r="BM147" s="184" t="s">
        <v>613</v>
      </c>
    </row>
    <row r="148" spans="1:65" s="2" customFormat="1" ht="16.5" customHeight="1">
      <c r="A148" s="34"/>
      <c r="B148" s="35"/>
      <c r="C148" s="173" t="s">
        <v>374</v>
      </c>
      <c r="D148" s="173" t="s">
        <v>125</v>
      </c>
      <c r="E148" s="174" t="s">
        <v>614</v>
      </c>
      <c r="F148" s="175" t="s">
        <v>615</v>
      </c>
      <c r="G148" s="176" t="s">
        <v>175</v>
      </c>
      <c r="H148" s="177">
        <v>20</v>
      </c>
      <c r="I148" s="178"/>
      <c r="J148" s="179">
        <f>ROUND(I148*H148,2)</f>
        <v>0</v>
      </c>
      <c r="K148" s="175" t="s">
        <v>129</v>
      </c>
      <c r="L148" s="39"/>
      <c r="M148" s="180" t="s">
        <v>19</v>
      </c>
      <c r="N148" s="181" t="s">
        <v>47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571</v>
      </c>
      <c r="AT148" s="184" t="s">
        <v>125</v>
      </c>
      <c r="AU148" s="184" t="s">
        <v>84</v>
      </c>
      <c r="AY148" s="17" t="s">
        <v>123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84</v>
      </c>
      <c r="BK148" s="185">
        <f>ROUND(I148*H148,2)</f>
        <v>0</v>
      </c>
      <c r="BL148" s="17" t="s">
        <v>571</v>
      </c>
      <c r="BM148" s="184" t="s">
        <v>616</v>
      </c>
    </row>
    <row r="149" spans="1:65" s="2" customFormat="1" ht="11.25">
      <c r="A149" s="34"/>
      <c r="B149" s="35"/>
      <c r="C149" s="36"/>
      <c r="D149" s="186" t="s">
        <v>132</v>
      </c>
      <c r="E149" s="36"/>
      <c r="F149" s="187" t="s">
        <v>617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132</v>
      </c>
      <c r="AU149" s="17" t="s">
        <v>84</v>
      </c>
    </row>
    <row r="150" spans="1:65" s="2" customFormat="1" ht="16.5" customHeight="1">
      <c r="A150" s="34"/>
      <c r="B150" s="35"/>
      <c r="C150" s="173" t="s">
        <v>380</v>
      </c>
      <c r="D150" s="173" t="s">
        <v>125</v>
      </c>
      <c r="E150" s="174" t="s">
        <v>618</v>
      </c>
      <c r="F150" s="175" t="s">
        <v>619</v>
      </c>
      <c r="G150" s="176" t="s">
        <v>175</v>
      </c>
      <c r="H150" s="177">
        <v>20</v>
      </c>
      <c r="I150" s="178"/>
      <c r="J150" s="179">
        <f>ROUND(I150*H150,2)</f>
        <v>0</v>
      </c>
      <c r="K150" s="175" t="s">
        <v>129</v>
      </c>
      <c r="L150" s="39"/>
      <c r="M150" s="180" t="s">
        <v>19</v>
      </c>
      <c r="N150" s="181" t="s">
        <v>47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571</v>
      </c>
      <c r="AT150" s="184" t="s">
        <v>125</v>
      </c>
      <c r="AU150" s="184" t="s">
        <v>84</v>
      </c>
      <c r="AY150" s="17" t="s">
        <v>123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84</v>
      </c>
      <c r="BK150" s="185">
        <f>ROUND(I150*H150,2)</f>
        <v>0</v>
      </c>
      <c r="BL150" s="17" t="s">
        <v>571</v>
      </c>
      <c r="BM150" s="184" t="s">
        <v>620</v>
      </c>
    </row>
    <row r="151" spans="1:65" s="2" customFormat="1" ht="11.25">
      <c r="A151" s="34"/>
      <c r="B151" s="35"/>
      <c r="C151" s="36"/>
      <c r="D151" s="186" t="s">
        <v>132</v>
      </c>
      <c r="E151" s="36"/>
      <c r="F151" s="187" t="s">
        <v>621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132</v>
      </c>
      <c r="AU151" s="17" t="s">
        <v>84</v>
      </c>
    </row>
    <row r="152" spans="1:65" s="2" customFormat="1" ht="16.5" customHeight="1">
      <c r="A152" s="34"/>
      <c r="B152" s="35"/>
      <c r="C152" s="173" t="s">
        <v>389</v>
      </c>
      <c r="D152" s="173" t="s">
        <v>125</v>
      </c>
      <c r="E152" s="174" t="s">
        <v>622</v>
      </c>
      <c r="F152" s="175" t="s">
        <v>623</v>
      </c>
      <c r="G152" s="176" t="s">
        <v>175</v>
      </c>
      <c r="H152" s="177">
        <v>20</v>
      </c>
      <c r="I152" s="178"/>
      <c r="J152" s="179">
        <f>ROUND(I152*H152,2)</f>
        <v>0</v>
      </c>
      <c r="K152" s="175" t="s">
        <v>129</v>
      </c>
      <c r="L152" s="39"/>
      <c r="M152" s="180" t="s">
        <v>19</v>
      </c>
      <c r="N152" s="181" t="s">
        <v>47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571</v>
      </c>
      <c r="AT152" s="184" t="s">
        <v>125</v>
      </c>
      <c r="AU152" s="184" t="s">
        <v>84</v>
      </c>
      <c r="AY152" s="17" t="s">
        <v>123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84</v>
      </c>
      <c r="BK152" s="185">
        <f>ROUND(I152*H152,2)</f>
        <v>0</v>
      </c>
      <c r="BL152" s="17" t="s">
        <v>571</v>
      </c>
      <c r="BM152" s="184" t="s">
        <v>624</v>
      </c>
    </row>
    <row r="153" spans="1:65" s="2" customFormat="1" ht="11.25">
      <c r="A153" s="34"/>
      <c r="B153" s="35"/>
      <c r="C153" s="36"/>
      <c r="D153" s="186" t="s">
        <v>132</v>
      </c>
      <c r="E153" s="36"/>
      <c r="F153" s="187" t="s">
        <v>625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132</v>
      </c>
      <c r="AU153" s="17" t="s">
        <v>84</v>
      </c>
    </row>
    <row r="154" spans="1:65" s="2" customFormat="1" ht="16.5" customHeight="1">
      <c r="A154" s="34"/>
      <c r="B154" s="35"/>
      <c r="C154" s="224" t="s">
        <v>394</v>
      </c>
      <c r="D154" s="224" t="s">
        <v>230</v>
      </c>
      <c r="E154" s="225" t="s">
        <v>626</v>
      </c>
      <c r="F154" s="226" t="s">
        <v>627</v>
      </c>
      <c r="G154" s="227" t="s">
        <v>175</v>
      </c>
      <c r="H154" s="228">
        <v>20</v>
      </c>
      <c r="I154" s="229"/>
      <c r="J154" s="230">
        <f>ROUND(I154*H154,2)</f>
        <v>0</v>
      </c>
      <c r="K154" s="226" t="s">
        <v>129</v>
      </c>
      <c r="L154" s="231"/>
      <c r="M154" s="232" t="s">
        <v>19</v>
      </c>
      <c r="N154" s="233" t="s">
        <v>47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598</v>
      </c>
      <c r="AT154" s="184" t="s">
        <v>230</v>
      </c>
      <c r="AU154" s="184" t="s">
        <v>84</v>
      </c>
      <c r="AY154" s="17" t="s">
        <v>123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84</v>
      </c>
      <c r="BK154" s="185">
        <f>ROUND(I154*H154,2)</f>
        <v>0</v>
      </c>
      <c r="BL154" s="17" t="s">
        <v>571</v>
      </c>
      <c r="BM154" s="184" t="s">
        <v>628</v>
      </c>
    </row>
    <row r="155" spans="1:65" s="2" customFormat="1" ht="16.5" customHeight="1">
      <c r="A155" s="34"/>
      <c r="B155" s="35"/>
      <c r="C155" s="173" t="s">
        <v>399</v>
      </c>
      <c r="D155" s="173" t="s">
        <v>125</v>
      </c>
      <c r="E155" s="174" t="s">
        <v>629</v>
      </c>
      <c r="F155" s="175" t="s">
        <v>630</v>
      </c>
      <c r="G155" s="176" t="s">
        <v>175</v>
      </c>
      <c r="H155" s="177">
        <v>20</v>
      </c>
      <c r="I155" s="178"/>
      <c r="J155" s="179">
        <f>ROUND(I155*H155,2)</f>
        <v>0</v>
      </c>
      <c r="K155" s="175" t="s">
        <v>129</v>
      </c>
      <c r="L155" s="39"/>
      <c r="M155" s="180" t="s">
        <v>19</v>
      </c>
      <c r="N155" s="181" t="s">
        <v>47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571</v>
      </c>
      <c r="AT155" s="184" t="s">
        <v>125</v>
      </c>
      <c r="AU155" s="184" t="s">
        <v>84</v>
      </c>
      <c r="AY155" s="17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84</v>
      </c>
      <c r="BK155" s="185">
        <f>ROUND(I155*H155,2)</f>
        <v>0</v>
      </c>
      <c r="BL155" s="17" t="s">
        <v>571</v>
      </c>
      <c r="BM155" s="184" t="s">
        <v>631</v>
      </c>
    </row>
    <row r="156" spans="1:65" s="2" customFormat="1" ht="11.25">
      <c r="A156" s="34"/>
      <c r="B156" s="35"/>
      <c r="C156" s="36"/>
      <c r="D156" s="186" t="s">
        <v>132</v>
      </c>
      <c r="E156" s="36"/>
      <c r="F156" s="187" t="s">
        <v>632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132</v>
      </c>
      <c r="AU156" s="17" t="s">
        <v>84</v>
      </c>
    </row>
    <row r="157" spans="1:65" s="2" customFormat="1" ht="16.5" customHeight="1">
      <c r="A157" s="34"/>
      <c r="B157" s="35"/>
      <c r="C157" s="173" t="s">
        <v>406</v>
      </c>
      <c r="D157" s="173" t="s">
        <v>125</v>
      </c>
      <c r="E157" s="174" t="s">
        <v>633</v>
      </c>
      <c r="F157" s="175" t="s">
        <v>634</v>
      </c>
      <c r="G157" s="176" t="s">
        <v>128</v>
      </c>
      <c r="H157" s="177">
        <v>7</v>
      </c>
      <c r="I157" s="178"/>
      <c r="J157" s="179">
        <f>ROUND(I157*H157,2)</f>
        <v>0</v>
      </c>
      <c r="K157" s="175" t="s">
        <v>129</v>
      </c>
      <c r="L157" s="39"/>
      <c r="M157" s="180" t="s">
        <v>19</v>
      </c>
      <c r="N157" s="181" t="s">
        <v>47</v>
      </c>
      <c r="O157" s="64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571</v>
      </c>
      <c r="AT157" s="184" t="s">
        <v>125</v>
      </c>
      <c r="AU157" s="184" t="s">
        <v>84</v>
      </c>
      <c r="AY157" s="17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84</v>
      </c>
      <c r="BK157" s="185">
        <f>ROUND(I157*H157,2)</f>
        <v>0</v>
      </c>
      <c r="BL157" s="17" t="s">
        <v>571</v>
      </c>
      <c r="BM157" s="184" t="s">
        <v>635</v>
      </c>
    </row>
    <row r="158" spans="1:65" s="2" customFormat="1" ht="11.25">
      <c r="A158" s="34"/>
      <c r="B158" s="35"/>
      <c r="C158" s="36"/>
      <c r="D158" s="186" t="s">
        <v>132</v>
      </c>
      <c r="E158" s="36"/>
      <c r="F158" s="187" t="s">
        <v>636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132</v>
      </c>
      <c r="AU158" s="17" t="s">
        <v>84</v>
      </c>
    </row>
    <row r="159" spans="1:65" s="2" customFormat="1" ht="21.75" customHeight="1">
      <c r="A159" s="34"/>
      <c r="B159" s="35"/>
      <c r="C159" s="173" t="s">
        <v>411</v>
      </c>
      <c r="D159" s="173" t="s">
        <v>125</v>
      </c>
      <c r="E159" s="174" t="s">
        <v>637</v>
      </c>
      <c r="F159" s="175" t="s">
        <v>638</v>
      </c>
      <c r="G159" s="176" t="s">
        <v>128</v>
      </c>
      <c r="H159" s="177">
        <v>5</v>
      </c>
      <c r="I159" s="178"/>
      <c r="J159" s="179">
        <f>ROUND(I159*H159,2)</f>
        <v>0</v>
      </c>
      <c r="K159" s="175" t="s">
        <v>129</v>
      </c>
      <c r="L159" s="39"/>
      <c r="M159" s="180" t="s">
        <v>19</v>
      </c>
      <c r="N159" s="181" t="s">
        <v>47</v>
      </c>
      <c r="O159" s="64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571</v>
      </c>
      <c r="AT159" s="184" t="s">
        <v>125</v>
      </c>
      <c r="AU159" s="184" t="s">
        <v>84</v>
      </c>
      <c r="AY159" s="17" t="s">
        <v>123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84</v>
      </c>
      <c r="BK159" s="185">
        <f>ROUND(I159*H159,2)</f>
        <v>0</v>
      </c>
      <c r="BL159" s="17" t="s">
        <v>571</v>
      </c>
      <c r="BM159" s="184" t="s">
        <v>639</v>
      </c>
    </row>
    <row r="160" spans="1:65" s="2" customFormat="1" ht="11.25">
      <c r="A160" s="34"/>
      <c r="B160" s="35"/>
      <c r="C160" s="36"/>
      <c r="D160" s="186" t="s">
        <v>132</v>
      </c>
      <c r="E160" s="36"/>
      <c r="F160" s="187" t="s">
        <v>640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132</v>
      </c>
      <c r="AU160" s="17" t="s">
        <v>84</v>
      </c>
    </row>
    <row r="161" spans="1:65" s="2" customFormat="1" ht="21.75" customHeight="1">
      <c r="A161" s="34"/>
      <c r="B161" s="35"/>
      <c r="C161" s="173" t="s">
        <v>416</v>
      </c>
      <c r="D161" s="173" t="s">
        <v>125</v>
      </c>
      <c r="E161" s="174" t="s">
        <v>641</v>
      </c>
      <c r="F161" s="175" t="s">
        <v>642</v>
      </c>
      <c r="G161" s="176" t="s">
        <v>128</v>
      </c>
      <c r="H161" s="177">
        <v>5</v>
      </c>
      <c r="I161" s="178"/>
      <c r="J161" s="179">
        <f>ROUND(I161*H161,2)</f>
        <v>0</v>
      </c>
      <c r="K161" s="175" t="s">
        <v>129</v>
      </c>
      <c r="L161" s="39"/>
      <c r="M161" s="180" t="s">
        <v>19</v>
      </c>
      <c r="N161" s="181" t="s">
        <v>47</v>
      </c>
      <c r="O161" s="64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571</v>
      </c>
      <c r="AT161" s="184" t="s">
        <v>125</v>
      </c>
      <c r="AU161" s="184" t="s">
        <v>84</v>
      </c>
      <c r="AY161" s="17" t="s">
        <v>123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84</v>
      </c>
      <c r="BK161" s="185">
        <f>ROUND(I161*H161,2)</f>
        <v>0</v>
      </c>
      <c r="BL161" s="17" t="s">
        <v>571</v>
      </c>
      <c r="BM161" s="184" t="s">
        <v>643</v>
      </c>
    </row>
    <row r="162" spans="1:65" s="2" customFormat="1" ht="11.25">
      <c r="A162" s="34"/>
      <c r="B162" s="35"/>
      <c r="C162" s="36"/>
      <c r="D162" s="186" t="s">
        <v>132</v>
      </c>
      <c r="E162" s="36"/>
      <c r="F162" s="187" t="s">
        <v>644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132</v>
      </c>
      <c r="AU162" s="17" t="s">
        <v>84</v>
      </c>
    </row>
    <row r="163" spans="1:65" s="2" customFormat="1" ht="24.2" customHeight="1">
      <c r="A163" s="34"/>
      <c r="B163" s="35"/>
      <c r="C163" s="173" t="s">
        <v>422</v>
      </c>
      <c r="D163" s="173" t="s">
        <v>125</v>
      </c>
      <c r="E163" s="174" t="s">
        <v>645</v>
      </c>
      <c r="F163" s="175" t="s">
        <v>646</v>
      </c>
      <c r="G163" s="176" t="s">
        <v>128</v>
      </c>
      <c r="H163" s="177">
        <v>5</v>
      </c>
      <c r="I163" s="178"/>
      <c r="J163" s="179">
        <f>ROUND(I163*H163,2)</f>
        <v>0</v>
      </c>
      <c r="K163" s="175" t="s">
        <v>129</v>
      </c>
      <c r="L163" s="39"/>
      <c r="M163" s="180" t="s">
        <v>19</v>
      </c>
      <c r="N163" s="181" t="s">
        <v>47</v>
      </c>
      <c r="O163" s="64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571</v>
      </c>
      <c r="AT163" s="184" t="s">
        <v>125</v>
      </c>
      <c r="AU163" s="184" t="s">
        <v>84</v>
      </c>
      <c r="AY163" s="17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84</v>
      </c>
      <c r="BK163" s="185">
        <f>ROUND(I163*H163,2)</f>
        <v>0</v>
      </c>
      <c r="BL163" s="17" t="s">
        <v>571</v>
      </c>
      <c r="BM163" s="184" t="s">
        <v>647</v>
      </c>
    </row>
    <row r="164" spans="1:65" s="2" customFormat="1" ht="11.25">
      <c r="A164" s="34"/>
      <c r="B164" s="35"/>
      <c r="C164" s="36"/>
      <c r="D164" s="186" t="s">
        <v>132</v>
      </c>
      <c r="E164" s="36"/>
      <c r="F164" s="187" t="s">
        <v>648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132</v>
      </c>
      <c r="AU164" s="17" t="s">
        <v>84</v>
      </c>
    </row>
    <row r="165" spans="1:65" s="2" customFormat="1" ht="16.5" customHeight="1">
      <c r="A165" s="34"/>
      <c r="B165" s="35"/>
      <c r="C165" s="224" t="s">
        <v>429</v>
      </c>
      <c r="D165" s="224" t="s">
        <v>230</v>
      </c>
      <c r="E165" s="225" t="s">
        <v>649</v>
      </c>
      <c r="F165" s="226" t="s">
        <v>650</v>
      </c>
      <c r="G165" s="227" t="s">
        <v>651</v>
      </c>
      <c r="H165" s="239"/>
      <c r="I165" s="229"/>
      <c r="J165" s="230">
        <f>ROUND(I165*H165,2)</f>
        <v>0</v>
      </c>
      <c r="K165" s="226" t="s">
        <v>19</v>
      </c>
      <c r="L165" s="231"/>
      <c r="M165" s="232" t="s">
        <v>19</v>
      </c>
      <c r="N165" s="233" t="s">
        <v>47</v>
      </c>
      <c r="O165" s="64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172</v>
      </c>
      <c r="AT165" s="184" t="s">
        <v>230</v>
      </c>
      <c r="AU165" s="184" t="s">
        <v>84</v>
      </c>
      <c r="AY165" s="17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84</v>
      </c>
      <c r="BK165" s="185">
        <f>ROUND(I165*H165,2)</f>
        <v>0</v>
      </c>
      <c r="BL165" s="17" t="s">
        <v>130</v>
      </c>
      <c r="BM165" s="184" t="s">
        <v>652</v>
      </c>
    </row>
    <row r="166" spans="1:65" s="2" customFormat="1" ht="16.5" customHeight="1">
      <c r="A166" s="34"/>
      <c r="B166" s="35"/>
      <c r="C166" s="173" t="s">
        <v>436</v>
      </c>
      <c r="D166" s="173" t="s">
        <v>125</v>
      </c>
      <c r="E166" s="174" t="s">
        <v>653</v>
      </c>
      <c r="F166" s="175" t="s">
        <v>654</v>
      </c>
      <c r="G166" s="176" t="s">
        <v>651</v>
      </c>
      <c r="H166" s="240"/>
      <c r="I166" s="178"/>
      <c r="J166" s="179">
        <f>ROUND(I166*H166,2)</f>
        <v>0</v>
      </c>
      <c r="K166" s="175" t="s">
        <v>19</v>
      </c>
      <c r="L166" s="39"/>
      <c r="M166" s="180" t="s">
        <v>19</v>
      </c>
      <c r="N166" s="181" t="s">
        <v>47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130</v>
      </c>
      <c r="AT166" s="184" t="s">
        <v>125</v>
      </c>
      <c r="AU166" s="184" t="s">
        <v>84</v>
      </c>
      <c r="AY166" s="17" t="s">
        <v>123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84</v>
      </c>
      <c r="BK166" s="185">
        <f>ROUND(I166*H166,2)</f>
        <v>0</v>
      </c>
      <c r="BL166" s="17" t="s">
        <v>130</v>
      </c>
      <c r="BM166" s="184" t="s">
        <v>655</v>
      </c>
    </row>
    <row r="167" spans="1:65" s="2" customFormat="1" ht="16.5" customHeight="1">
      <c r="A167" s="34"/>
      <c r="B167" s="35"/>
      <c r="C167" s="173" t="s">
        <v>444</v>
      </c>
      <c r="D167" s="173" t="s">
        <v>125</v>
      </c>
      <c r="E167" s="174" t="s">
        <v>656</v>
      </c>
      <c r="F167" s="175" t="s">
        <v>657</v>
      </c>
      <c r="G167" s="176" t="s">
        <v>651</v>
      </c>
      <c r="H167" s="240"/>
      <c r="I167" s="178"/>
      <c r="J167" s="179">
        <f>ROUND(I167*H167,2)</f>
        <v>0</v>
      </c>
      <c r="K167" s="175" t="s">
        <v>19</v>
      </c>
      <c r="L167" s="39"/>
      <c r="M167" s="180" t="s">
        <v>19</v>
      </c>
      <c r="N167" s="181" t="s">
        <v>47</v>
      </c>
      <c r="O167" s="64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130</v>
      </c>
      <c r="AT167" s="184" t="s">
        <v>125</v>
      </c>
      <c r="AU167" s="184" t="s">
        <v>84</v>
      </c>
      <c r="AY167" s="17" t="s">
        <v>123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84</v>
      </c>
      <c r="BK167" s="185">
        <f>ROUND(I167*H167,2)</f>
        <v>0</v>
      </c>
      <c r="BL167" s="17" t="s">
        <v>130</v>
      </c>
      <c r="BM167" s="184" t="s">
        <v>658</v>
      </c>
    </row>
    <row r="168" spans="1:65" s="2" customFormat="1" ht="21.75" customHeight="1">
      <c r="A168" s="34"/>
      <c r="B168" s="35"/>
      <c r="C168" s="173" t="s">
        <v>449</v>
      </c>
      <c r="D168" s="173" t="s">
        <v>125</v>
      </c>
      <c r="E168" s="174" t="s">
        <v>659</v>
      </c>
      <c r="F168" s="175" t="s">
        <v>660</v>
      </c>
      <c r="G168" s="176" t="s">
        <v>182</v>
      </c>
      <c r="H168" s="177">
        <v>2.1</v>
      </c>
      <c r="I168" s="178"/>
      <c r="J168" s="179">
        <f>ROUND(I168*H168,2)</f>
        <v>0</v>
      </c>
      <c r="K168" s="175" t="s">
        <v>129</v>
      </c>
      <c r="L168" s="39"/>
      <c r="M168" s="180" t="s">
        <v>19</v>
      </c>
      <c r="N168" s="181" t="s">
        <v>47</v>
      </c>
      <c r="O168" s="64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4" t="s">
        <v>130</v>
      </c>
      <c r="AT168" s="184" t="s">
        <v>125</v>
      </c>
      <c r="AU168" s="184" t="s">
        <v>84</v>
      </c>
      <c r="AY168" s="17" t="s">
        <v>123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7" t="s">
        <v>84</v>
      </c>
      <c r="BK168" s="185">
        <f>ROUND(I168*H168,2)</f>
        <v>0</v>
      </c>
      <c r="BL168" s="17" t="s">
        <v>130</v>
      </c>
      <c r="BM168" s="184" t="s">
        <v>661</v>
      </c>
    </row>
    <row r="169" spans="1:65" s="2" customFormat="1" ht="11.25">
      <c r="A169" s="34"/>
      <c r="B169" s="35"/>
      <c r="C169" s="36"/>
      <c r="D169" s="186" t="s">
        <v>132</v>
      </c>
      <c r="E169" s="36"/>
      <c r="F169" s="187" t="s">
        <v>662</v>
      </c>
      <c r="G169" s="36"/>
      <c r="H169" s="36"/>
      <c r="I169" s="188"/>
      <c r="J169" s="36"/>
      <c r="K169" s="36"/>
      <c r="L169" s="39"/>
      <c r="M169" s="189"/>
      <c r="N169" s="190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132</v>
      </c>
      <c r="AU169" s="17" t="s">
        <v>84</v>
      </c>
    </row>
    <row r="170" spans="1:65" s="2" customFormat="1" ht="24.2" customHeight="1">
      <c r="A170" s="34"/>
      <c r="B170" s="35"/>
      <c r="C170" s="173" t="s">
        <v>454</v>
      </c>
      <c r="D170" s="173" t="s">
        <v>125</v>
      </c>
      <c r="E170" s="174" t="s">
        <v>663</v>
      </c>
      <c r="F170" s="175" t="s">
        <v>664</v>
      </c>
      <c r="G170" s="176" t="s">
        <v>182</v>
      </c>
      <c r="H170" s="177">
        <v>42</v>
      </c>
      <c r="I170" s="178"/>
      <c r="J170" s="179">
        <f>ROUND(I170*H170,2)</f>
        <v>0</v>
      </c>
      <c r="K170" s="175" t="s">
        <v>129</v>
      </c>
      <c r="L170" s="39"/>
      <c r="M170" s="180" t="s">
        <v>19</v>
      </c>
      <c r="N170" s="181" t="s">
        <v>47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130</v>
      </c>
      <c r="AT170" s="184" t="s">
        <v>125</v>
      </c>
      <c r="AU170" s="184" t="s">
        <v>84</v>
      </c>
      <c r="AY170" s="17" t="s">
        <v>123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84</v>
      </c>
      <c r="BK170" s="185">
        <f>ROUND(I170*H170,2)</f>
        <v>0</v>
      </c>
      <c r="BL170" s="17" t="s">
        <v>130</v>
      </c>
      <c r="BM170" s="184" t="s">
        <v>665</v>
      </c>
    </row>
    <row r="171" spans="1:65" s="2" customFormat="1" ht="11.25">
      <c r="A171" s="34"/>
      <c r="B171" s="35"/>
      <c r="C171" s="36"/>
      <c r="D171" s="186" t="s">
        <v>132</v>
      </c>
      <c r="E171" s="36"/>
      <c r="F171" s="187" t="s">
        <v>666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132</v>
      </c>
      <c r="AU171" s="17" t="s">
        <v>84</v>
      </c>
    </row>
    <row r="172" spans="1:65" s="2" customFormat="1" ht="16.5" customHeight="1">
      <c r="A172" s="34"/>
      <c r="B172" s="35"/>
      <c r="C172" s="173" t="s">
        <v>460</v>
      </c>
      <c r="D172" s="173" t="s">
        <v>125</v>
      </c>
      <c r="E172" s="174" t="s">
        <v>667</v>
      </c>
      <c r="F172" s="175" t="s">
        <v>668</v>
      </c>
      <c r="G172" s="176" t="s">
        <v>213</v>
      </c>
      <c r="H172" s="177">
        <v>3.57</v>
      </c>
      <c r="I172" s="178"/>
      <c r="J172" s="179">
        <f>ROUND(I172*H172,2)</f>
        <v>0</v>
      </c>
      <c r="K172" s="175" t="s">
        <v>129</v>
      </c>
      <c r="L172" s="39"/>
      <c r="M172" s="180" t="s">
        <v>19</v>
      </c>
      <c r="N172" s="181" t="s">
        <v>47</v>
      </c>
      <c r="O172" s="64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130</v>
      </c>
      <c r="AT172" s="184" t="s">
        <v>125</v>
      </c>
      <c r="AU172" s="184" t="s">
        <v>84</v>
      </c>
      <c r="AY172" s="17" t="s">
        <v>123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84</v>
      </c>
      <c r="BK172" s="185">
        <f>ROUND(I172*H172,2)</f>
        <v>0</v>
      </c>
      <c r="BL172" s="17" t="s">
        <v>130</v>
      </c>
      <c r="BM172" s="184" t="s">
        <v>669</v>
      </c>
    </row>
    <row r="173" spans="1:65" s="2" customFormat="1" ht="11.25">
      <c r="A173" s="34"/>
      <c r="B173" s="35"/>
      <c r="C173" s="36"/>
      <c r="D173" s="186" t="s">
        <v>132</v>
      </c>
      <c r="E173" s="36"/>
      <c r="F173" s="187" t="s">
        <v>670</v>
      </c>
      <c r="G173" s="36"/>
      <c r="H173" s="36"/>
      <c r="I173" s="188"/>
      <c r="J173" s="36"/>
      <c r="K173" s="36"/>
      <c r="L173" s="39"/>
      <c r="M173" s="235"/>
      <c r="N173" s="236"/>
      <c r="O173" s="237"/>
      <c r="P173" s="237"/>
      <c r="Q173" s="237"/>
      <c r="R173" s="237"/>
      <c r="S173" s="237"/>
      <c r="T173" s="23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132</v>
      </c>
      <c r="AU173" s="17" t="s">
        <v>84</v>
      </c>
    </row>
    <row r="174" spans="1:65" s="2" customFormat="1" ht="6.95" customHeight="1">
      <c r="A174" s="34"/>
      <c r="B174" s="47"/>
      <c r="C174" s="48"/>
      <c r="D174" s="48"/>
      <c r="E174" s="48"/>
      <c r="F174" s="48"/>
      <c r="G174" s="48"/>
      <c r="H174" s="48"/>
      <c r="I174" s="48"/>
      <c r="J174" s="48"/>
      <c r="K174" s="48"/>
      <c r="L174" s="39"/>
      <c r="M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</row>
  </sheetData>
  <sheetProtection algorithmName="SHA-512" hashValue="fuov8Cu78vNdYUuyu+zNarZ3uKdKrZGIfKdVW8KII7eI8Qn3Gg08vkgTGUFnzHaNtVloK0/fzdCKM+gd9KfB/Q==" saltValue="ezohtXLFTrnPO/kCH2AjsoKls6dHHHFkBO90gRKMFtW7FB4enVBqIJFXVyeUdfezolDstD8wpjER8dggIrPsNw==" spinCount="100000" sheet="1" objects="1" scenarios="1" formatColumns="0" formatRows="0" autoFilter="0"/>
  <autoFilter ref="C80:K173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4" r:id="rId1" xr:uid="{00000000-0004-0000-0200-000000000000}"/>
    <hyperlink ref="F89" r:id="rId2" xr:uid="{00000000-0004-0000-0200-000001000000}"/>
    <hyperlink ref="F93" r:id="rId3" xr:uid="{00000000-0004-0000-0200-000002000000}"/>
    <hyperlink ref="F97" r:id="rId4" xr:uid="{00000000-0004-0000-0200-000003000000}"/>
    <hyperlink ref="F100" r:id="rId5" xr:uid="{00000000-0004-0000-0200-000004000000}"/>
    <hyperlink ref="F103" r:id="rId6" xr:uid="{00000000-0004-0000-0200-000005000000}"/>
    <hyperlink ref="F106" r:id="rId7" xr:uid="{00000000-0004-0000-0200-000006000000}"/>
    <hyperlink ref="F110" r:id="rId8" xr:uid="{00000000-0004-0000-0200-000007000000}"/>
    <hyperlink ref="F113" r:id="rId9" xr:uid="{00000000-0004-0000-0200-000008000000}"/>
    <hyperlink ref="F116" r:id="rId10" xr:uid="{00000000-0004-0000-0200-000009000000}"/>
    <hyperlink ref="F119" r:id="rId11" xr:uid="{00000000-0004-0000-0200-00000A000000}"/>
    <hyperlink ref="F122" r:id="rId12" xr:uid="{00000000-0004-0000-0200-00000B000000}"/>
    <hyperlink ref="F124" r:id="rId13" xr:uid="{00000000-0004-0000-0200-00000C000000}"/>
    <hyperlink ref="F126" r:id="rId14" xr:uid="{00000000-0004-0000-0200-00000D000000}"/>
    <hyperlink ref="F129" r:id="rId15" xr:uid="{00000000-0004-0000-0200-00000E000000}"/>
    <hyperlink ref="F131" r:id="rId16" xr:uid="{00000000-0004-0000-0200-00000F000000}"/>
    <hyperlink ref="F134" r:id="rId17" xr:uid="{00000000-0004-0000-0200-000010000000}"/>
    <hyperlink ref="F136" r:id="rId18" xr:uid="{00000000-0004-0000-0200-000011000000}"/>
    <hyperlink ref="F138" r:id="rId19" xr:uid="{00000000-0004-0000-0200-000012000000}"/>
    <hyperlink ref="F140" r:id="rId20" xr:uid="{00000000-0004-0000-0200-000013000000}"/>
    <hyperlink ref="F143" r:id="rId21" xr:uid="{00000000-0004-0000-0200-000014000000}"/>
    <hyperlink ref="F146" r:id="rId22" xr:uid="{00000000-0004-0000-0200-000015000000}"/>
    <hyperlink ref="F149" r:id="rId23" xr:uid="{00000000-0004-0000-0200-000016000000}"/>
    <hyperlink ref="F151" r:id="rId24" xr:uid="{00000000-0004-0000-0200-000017000000}"/>
    <hyperlink ref="F153" r:id="rId25" xr:uid="{00000000-0004-0000-0200-000018000000}"/>
    <hyperlink ref="F156" r:id="rId26" xr:uid="{00000000-0004-0000-0200-000019000000}"/>
    <hyperlink ref="F158" r:id="rId27" xr:uid="{00000000-0004-0000-0200-00001A000000}"/>
    <hyperlink ref="F160" r:id="rId28" xr:uid="{00000000-0004-0000-0200-00001B000000}"/>
    <hyperlink ref="F162" r:id="rId29" xr:uid="{00000000-0004-0000-0200-00001C000000}"/>
    <hyperlink ref="F164" r:id="rId30" xr:uid="{00000000-0004-0000-0200-00001D000000}"/>
    <hyperlink ref="F169" r:id="rId31" xr:uid="{00000000-0004-0000-0200-00001E000000}"/>
    <hyperlink ref="F171" r:id="rId32" xr:uid="{00000000-0004-0000-0200-00001F000000}"/>
    <hyperlink ref="F173" r:id="rId33" xr:uid="{00000000-0004-0000-0200-00002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2:BM106"/>
  <sheetViews>
    <sheetView showGridLines="0" tabSelected="1" topLeftCell="B74" workbookViewId="0">
      <selection activeCell="C97" sqref="C9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2" width="9.33203125" style="1" hidden="1"/>
    <col min="63" max="63" width="1.5" style="1" customWidth="1"/>
    <col min="64" max="64" width="4.6640625" style="1" hidden="1" customWidth="1"/>
    <col min="65" max="65" width="6" style="1" hidden="1" customWidth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92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93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ul.Doubravská, nad ul.Štúrova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671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18. 3. 2025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ROUND((SUM(BE83:BE97)),  2)</f>
        <v>0</v>
      </c>
      <c r="G33" s="34"/>
      <c r="H33" s="34"/>
      <c r="I33" s="118">
        <v>0.21</v>
      </c>
      <c r="J33" s="117">
        <f>ROUND(((SUM(BE83:BE97))*I33),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ROUND((SUM(BF83:BF97)),  2)</f>
        <v>0</v>
      </c>
      <c r="G34" s="34"/>
      <c r="H34" s="34"/>
      <c r="I34" s="118">
        <v>0.12</v>
      </c>
      <c r="J34" s="117">
        <f>ROUND(((SUM(BF83:BF97))*I34),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ROUND((SUM(BG83:BG97)),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ROUND((SUM(BH83:BH97)),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ROUND((SUM(BI83:BI97)),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ul.Doubravská, nad ul.Štúrova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VON - Vedlejší a ostatní náklady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18. 3. 2025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672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673</v>
      </c>
      <c r="E61" s="143"/>
      <c r="F61" s="143"/>
      <c r="G61" s="143"/>
      <c r="H61" s="143"/>
      <c r="I61" s="143"/>
      <c r="J61" s="144">
        <f>J85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674</v>
      </c>
      <c r="E62" s="143"/>
      <c r="F62" s="143"/>
      <c r="G62" s="143"/>
      <c r="H62" s="143"/>
      <c r="I62" s="143"/>
      <c r="J62" s="144">
        <f>J91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675</v>
      </c>
      <c r="E63" s="143"/>
      <c r="F63" s="143"/>
      <c r="G63" s="143"/>
      <c r="H63" s="143"/>
      <c r="I63" s="143"/>
      <c r="J63" s="144">
        <f>J95</f>
        <v>0</v>
      </c>
      <c r="K63" s="141"/>
      <c r="L63" s="145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108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88" t="str">
        <f>E7</f>
        <v>Nový přechod pro chodce v ul.Doubravská, nad ul.Štúrova</v>
      </c>
      <c r="F73" s="289"/>
      <c r="G73" s="289"/>
      <c r="H73" s="289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94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60" t="str">
        <f>E9</f>
        <v>VON - Vedlejší a ostatní náklady</v>
      </c>
      <c r="F75" s="290"/>
      <c r="G75" s="290"/>
      <c r="H75" s="290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 xml:space="preserve"> </v>
      </c>
      <c r="G77" s="36"/>
      <c r="H77" s="36"/>
      <c r="I77" s="29" t="s">
        <v>23</v>
      </c>
      <c r="J77" s="59" t="str">
        <f>IF(J12="","",J12)</f>
        <v>18. 3. 2025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9" t="s">
        <v>25</v>
      </c>
      <c r="D79" s="36"/>
      <c r="E79" s="36"/>
      <c r="F79" s="27" t="str">
        <f>E15</f>
        <v>STATUTÁRNÍ MĚSTO TEPLICE</v>
      </c>
      <c r="G79" s="36"/>
      <c r="H79" s="36"/>
      <c r="I79" s="29" t="s">
        <v>33</v>
      </c>
      <c r="J79" s="32" t="str">
        <f>E21</f>
        <v>PROJEKTY CHLADNÝ s.r.o.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29" t="s">
        <v>38</v>
      </c>
      <c r="J80" s="32" t="str">
        <f>E24</f>
        <v>Ladislav Marek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46"/>
      <c r="B82" s="147"/>
      <c r="C82" s="148" t="s">
        <v>109</v>
      </c>
      <c r="D82" s="149" t="s">
        <v>61</v>
      </c>
      <c r="E82" s="149" t="s">
        <v>57</v>
      </c>
      <c r="F82" s="149" t="s">
        <v>58</v>
      </c>
      <c r="G82" s="149" t="s">
        <v>110</v>
      </c>
      <c r="H82" s="149" t="s">
        <v>111</v>
      </c>
      <c r="I82" s="149" t="s">
        <v>112</v>
      </c>
      <c r="J82" s="149" t="s">
        <v>98</v>
      </c>
      <c r="K82" s="150" t="s">
        <v>113</v>
      </c>
      <c r="L82" s="151"/>
      <c r="M82" s="68" t="s">
        <v>19</v>
      </c>
      <c r="N82" s="69" t="s">
        <v>46</v>
      </c>
      <c r="O82" s="69" t="s">
        <v>114</v>
      </c>
      <c r="P82" s="69" t="s">
        <v>115</v>
      </c>
      <c r="Q82" s="69" t="s">
        <v>116</v>
      </c>
      <c r="R82" s="69" t="s">
        <v>117</v>
      </c>
      <c r="S82" s="69" t="s">
        <v>118</v>
      </c>
      <c r="T82" s="70" t="s">
        <v>119</v>
      </c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</row>
    <row r="83" spans="1:65" s="2" customFormat="1" ht="22.9" customHeight="1">
      <c r="A83" s="34"/>
      <c r="B83" s="35"/>
      <c r="C83" s="75" t="s">
        <v>120</v>
      </c>
      <c r="D83" s="36"/>
      <c r="E83" s="36"/>
      <c r="F83" s="36"/>
      <c r="G83" s="36"/>
      <c r="H83" s="36"/>
      <c r="I83" s="36"/>
      <c r="J83" s="152">
        <f>BK83</f>
        <v>0</v>
      </c>
      <c r="K83" s="36"/>
      <c r="L83" s="39"/>
      <c r="M83" s="71"/>
      <c r="N83" s="153"/>
      <c r="O83" s="72"/>
      <c r="P83" s="154" t="e">
        <f>P84</f>
        <v>#REF!</v>
      </c>
      <c r="Q83" s="72"/>
      <c r="R83" s="154" t="e">
        <f>R84</f>
        <v>#REF!</v>
      </c>
      <c r="S83" s="72"/>
      <c r="T83" s="155" t="e">
        <f>T84</f>
        <v>#REF!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75</v>
      </c>
      <c r="AU83" s="17" t="s">
        <v>99</v>
      </c>
      <c r="BK83" s="156">
        <f>BK84</f>
        <v>0</v>
      </c>
    </row>
    <row r="84" spans="1:65" s="12" customFormat="1" ht="25.9" customHeight="1">
      <c r="B84" s="157"/>
      <c r="C84" s="158"/>
      <c r="D84" s="159" t="s">
        <v>75</v>
      </c>
      <c r="E84" s="160" t="s">
        <v>676</v>
      </c>
      <c r="F84" s="160" t="s">
        <v>677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 t="e">
        <f>P85+P91+P95+#REF!+#REF!</f>
        <v>#REF!</v>
      </c>
      <c r="Q84" s="165"/>
      <c r="R84" s="166" t="e">
        <f>R85+R91+R95+#REF!+#REF!</f>
        <v>#REF!</v>
      </c>
      <c r="S84" s="165"/>
      <c r="T84" s="167" t="e">
        <f>T85+T91+T95+#REF!+#REF!</f>
        <v>#REF!</v>
      </c>
      <c r="AR84" s="168" t="s">
        <v>154</v>
      </c>
      <c r="AT84" s="169" t="s">
        <v>75</v>
      </c>
      <c r="AU84" s="169" t="s">
        <v>76</v>
      </c>
      <c r="AY84" s="168" t="s">
        <v>123</v>
      </c>
      <c r="BK84" s="170">
        <f>BK85+BK91+BK95</f>
        <v>0</v>
      </c>
    </row>
    <row r="85" spans="1:65" s="12" customFormat="1" ht="22.9" customHeight="1">
      <c r="B85" s="157"/>
      <c r="C85" s="158"/>
      <c r="D85" s="159" t="s">
        <v>75</v>
      </c>
      <c r="E85" s="171" t="s">
        <v>678</v>
      </c>
      <c r="F85" s="171" t="s">
        <v>679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SUM(P86:P90)</f>
        <v>0</v>
      </c>
      <c r="Q85" s="165"/>
      <c r="R85" s="166">
        <f>SUM(R86:R90)</f>
        <v>0</v>
      </c>
      <c r="S85" s="165"/>
      <c r="T85" s="167">
        <f>SUM(T86:T90)</f>
        <v>0</v>
      </c>
      <c r="AR85" s="168" t="s">
        <v>154</v>
      </c>
      <c r="AT85" s="169" t="s">
        <v>75</v>
      </c>
      <c r="AU85" s="169" t="s">
        <v>84</v>
      </c>
      <c r="AY85" s="168" t="s">
        <v>123</v>
      </c>
      <c r="BK85" s="170">
        <f>SUM(BK86:BK90)</f>
        <v>0</v>
      </c>
    </row>
    <row r="86" spans="1:65" s="2" customFormat="1" ht="16.5" customHeight="1">
      <c r="A86" s="34"/>
      <c r="B86" s="35"/>
      <c r="C86" s="173" t="s">
        <v>84</v>
      </c>
      <c r="D86" s="173" t="s">
        <v>125</v>
      </c>
      <c r="E86" s="174" t="s">
        <v>680</v>
      </c>
      <c r="F86" s="175" t="s">
        <v>681</v>
      </c>
      <c r="G86" s="176" t="s">
        <v>567</v>
      </c>
      <c r="H86" s="177">
        <v>1</v>
      </c>
      <c r="I86" s="178"/>
      <c r="J86" s="179">
        <f>ROUND(I86*H86,2)</f>
        <v>0</v>
      </c>
      <c r="K86" s="175" t="s">
        <v>19</v>
      </c>
      <c r="L86" s="39"/>
      <c r="M86" s="180" t="s">
        <v>19</v>
      </c>
      <c r="N86" s="181" t="s">
        <v>47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682</v>
      </c>
      <c r="AT86" s="184" t="s">
        <v>125</v>
      </c>
      <c r="AU86" s="184" t="s">
        <v>86</v>
      </c>
      <c r="AY86" s="17" t="s">
        <v>123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84</v>
      </c>
      <c r="BK86" s="185">
        <f>ROUND(I86*H86,2)</f>
        <v>0</v>
      </c>
      <c r="BL86" s="17" t="s">
        <v>682</v>
      </c>
      <c r="BM86" s="184" t="s">
        <v>683</v>
      </c>
    </row>
    <row r="87" spans="1:65" s="2" customFormat="1" ht="16.5" customHeight="1">
      <c r="A87" s="34"/>
      <c r="B87" s="35"/>
      <c r="C87" s="173" t="s">
        <v>86</v>
      </c>
      <c r="D87" s="173" t="s">
        <v>125</v>
      </c>
      <c r="E87" s="174" t="s">
        <v>684</v>
      </c>
      <c r="F87" s="175" t="s">
        <v>685</v>
      </c>
      <c r="G87" s="176" t="s">
        <v>567</v>
      </c>
      <c r="H87" s="177">
        <v>1</v>
      </c>
      <c r="I87" s="178"/>
      <c r="J87" s="179">
        <f>ROUND(I87*H87,2)</f>
        <v>0</v>
      </c>
      <c r="K87" s="175" t="s">
        <v>19</v>
      </c>
      <c r="L87" s="39"/>
      <c r="M87" s="180" t="s">
        <v>19</v>
      </c>
      <c r="N87" s="181" t="s">
        <v>47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682</v>
      </c>
      <c r="AT87" s="184" t="s">
        <v>125</v>
      </c>
      <c r="AU87" s="184" t="s">
        <v>86</v>
      </c>
      <c r="AY87" s="17" t="s">
        <v>123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84</v>
      </c>
      <c r="BK87" s="185">
        <f>ROUND(I87*H87,2)</f>
        <v>0</v>
      </c>
      <c r="BL87" s="17" t="s">
        <v>682</v>
      </c>
      <c r="BM87" s="184" t="s">
        <v>686</v>
      </c>
    </row>
    <row r="88" spans="1:65" s="2" customFormat="1" ht="87.75">
      <c r="A88" s="34"/>
      <c r="B88" s="35"/>
      <c r="C88" s="36"/>
      <c r="D88" s="193" t="s">
        <v>301</v>
      </c>
      <c r="E88" s="36"/>
      <c r="F88" s="234" t="s">
        <v>687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301</v>
      </c>
      <c r="AU88" s="17" t="s">
        <v>86</v>
      </c>
    </row>
    <row r="89" spans="1:65" s="2" customFormat="1" ht="16.5" customHeight="1">
      <c r="A89" s="34"/>
      <c r="B89" s="35"/>
      <c r="C89" s="173" t="s">
        <v>143</v>
      </c>
      <c r="D89" s="173" t="s">
        <v>125</v>
      </c>
      <c r="E89" s="174" t="s">
        <v>688</v>
      </c>
      <c r="F89" s="175" t="s">
        <v>689</v>
      </c>
      <c r="G89" s="176" t="s">
        <v>567</v>
      </c>
      <c r="H89" s="177">
        <v>1</v>
      </c>
      <c r="I89" s="178"/>
      <c r="J89" s="179">
        <f>ROUND(I89*H89,2)</f>
        <v>0</v>
      </c>
      <c r="K89" s="175" t="s">
        <v>19</v>
      </c>
      <c r="L89" s="39"/>
      <c r="M89" s="180" t="s">
        <v>19</v>
      </c>
      <c r="N89" s="181" t="s">
        <v>47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682</v>
      </c>
      <c r="AT89" s="184" t="s">
        <v>125</v>
      </c>
      <c r="AU89" s="184" t="s">
        <v>86</v>
      </c>
      <c r="AY89" s="17" t="s">
        <v>123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84</v>
      </c>
      <c r="BK89" s="185">
        <f>ROUND(I89*H89,2)</f>
        <v>0</v>
      </c>
      <c r="BL89" s="17" t="s">
        <v>682</v>
      </c>
      <c r="BM89" s="184" t="s">
        <v>690</v>
      </c>
    </row>
    <row r="90" spans="1:65" s="2" customFormat="1" ht="16.5" customHeight="1">
      <c r="A90" s="34"/>
      <c r="B90" s="35"/>
      <c r="C90" s="173" t="s">
        <v>130</v>
      </c>
      <c r="D90" s="173" t="s">
        <v>125</v>
      </c>
      <c r="E90" s="174">
        <v>12403000</v>
      </c>
      <c r="F90" s="175" t="s">
        <v>708</v>
      </c>
      <c r="G90" s="176" t="s">
        <v>567</v>
      </c>
      <c r="H90" s="177">
        <v>1</v>
      </c>
      <c r="I90" s="178"/>
      <c r="J90" s="179">
        <f>ROUND(I90*H90,2)</f>
        <v>0</v>
      </c>
      <c r="K90" s="175" t="s">
        <v>19</v>
      </c>
      <c r="L90" s="39"/>
      <c r="M90" s="180" t="s">
        <v>19</v>
      </c>
      <c r="N90" s="181" t="s">
        <v>47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682</v>
      </c>
      <c r="AT90" s="184" t="s">
        <v>125</v>
      </c>
      <c r="AU90" s="184" t="s">
        <v>86</v>
      </c>
      <c r="AY90" s="17" t="s">
        <v>123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84</v>
      </c>
      <c r="BK90" s="185">
        <f>ROUND(I90*H90,2)</f>
        <v>0</v>
      </c>
      <c r="BL90" s="17" t="s">
        <v>682</v>
      </c>
      <c r="BM90" s="184" t="s">
        <v>691</v>
      </c>
    </row>
    <row r="91" spans="1:65" s="12" customFormat="1" ht="22.9" customHeight="1">
      <c r="B91" s="157"/>
      <c r="C91" s="158"/>
      <c r="D91" s="159" t="s">
        <v>75</v>
      </c>
      <c r="E91" s="171" t="s">
        <v>692</v>
      </c>
      <c r="F91" s="171" t="s">
        <v>693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SUM(P92:P94)</f>
        <v>0</v>
      </c>
      <c r="Q91" s="165"/>
      <c r="R91" s="166">
        <f>SUM(R92:R94)</f>
        <v>0</v>
      </c>
      <c r="S91" s="165"/>
      <c r="T91" s="167">
        <f>SUM(T92:T94)</f>
        <v>0</v>
      </c>
      <c r="AR91" s="168" t="s">
        <v>154</v>
      </c>
      <c r="AT91" s="169" t="s">
        <v>75</v>
      </c>
      <c r="AU91" s="169" t="s">
        <v>84</v>
      </c>
      <c r="AY91" s="168" t="s">
        <v>123</v>
      </c>
      <c r="BK91" s="170">
        <f>SUM(BK92:BK94)</f>
        <v>0</v>
      </c>
    </row>
    <row r="92" spans="1:65" s="2" customFormat="1" ht="16.5" customHeight="1">
      <c r="A92" s="34"/>
      <c r="B92" s="35"/>
      <c r="C92" s="173" t="s">
        <v>154</v>
      </c>
      <c r="D92" s="173" t="s">
        <v>125</v>
      </c>
      <c r="E92" s="174" t="s">
        <v>694</v>
      </c>
      <c r="F92" s="175" t="s">
        <v>693</v>
      </c>
      <c r="G92" s="176" t="s">
        <v>567</v>
      </c>
      <c r="H92" s="177">
        <v>1</v>
      </c>
      <c r="I92" s="178"/>
      <c r="J92" s="179">
        <f>ROUND(I92*H92,2)</f>
        <v>0</v>
      </c>
      <c r="K92" s="175" t="s">
        <v>19</v>
      </c>
      <c r="L92" s="39"/>
      <c r="M92" s="180" t="s">
        <v>19</v>
      </c>
      <c r="N92" s="181" t="s">
        <v>47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682</v>
      </c>
      <c r="AT92" s="184" t="s">
        <v>125</v>
      </c>
      <c r="AU92" s="184" t="s">
        <v>86</v>
      </c>
      <c r="AY92" s="17" t="s">
        <v>123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682</v>
      </c>
      <c r="BM92" s="184" t="s">
        <v>695</v>
      </c>
    </row>
    <row r="93" spans="1:65" s="2" customFormat="1" ht="16.5" customHeight="1">
      <c r="A93" s="34"/>
      <c r="B93" s="35"/>
      <c r="C93" s="173" t="s">
        <v>159</v>
      </c>
      <c r="D93" s="173" t="s">
        <v>125</v>
      </c>
      <c r="E93" s="174" t="s">
        <v>696</v>
      </c>
      <c r="F93" s="175" t="s">
        <v>697</v>
      </c>
      <c r="G93" s="176" t="s">
        <v>567</v>
      </c>
      <c r="H93" s="177">
        <v>1</v>
      </c>
      <c r="I93" s="178"/>
      <c r="J93" s="179">
        <f>ROUND(I93*H93,2)</f>
        <v>0</v>
      </c>
      <c r="K93" s="175" t="s">
        <v>19</v>
      </c>
      <c r="L93" s="39"/>
      <c r="M93" s="180" t="s">
        <v>19</v>
      </c>
      <c r="N93" s="181" t="s">
        <v>47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682</v>
      </c>
      <c r="AT93" s="184" t="s">
        <v>125</v>
      </c>
      <c r="AU93" s="184" t="s">
        <v>86</v>
      </c>
      <c r="AY93" s="17" t="s">
        <v>123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84</v>
      </c>
      <c r="BK93" s="185">
        <f>ROUND(I93*H93,2)</f>
        <v>0</v>
      </c>
      <c r="BL93" s="17" t="s">
        <v>682</v>
      </c>
      <c r="BM93" s="184" t="s">
        <v>698</v>
      </c>
    </row>
    <row r="94" spans="1:65" s="2" customFormat="1" ht="16.5" customHeight="1">
      <c r="A94" s="34"/>
      <c r="B94" s="35"/>
      <c r="C94" s="173" t="s">
        <v>167</v>
      </c>
      <c r="D94" s="173" t="s">
        <v>125</v>
      </c>
      <c r="E94" s="174" t="s">
        <v>699</v>
      </c>
      <c r="F94" s="175" t="s">
        <v>700</v>
      </c>
      <c r="G94" s="176" t="s">
        <v>567</v>
      </c>
      <c r="H94" s="177">
        <v>1</v>
      </c>
      <c r="I94" s="178"/>
      <c r="J94" s="179">
        <f>ROUND(I94*H94,2)</f>
        <v>0</v>
      </c>
      <c r="K94" s="175" t="s">
        <v>19</v>
      </c>
      <c r="L94" s="39"/>
      <c r="M94" s="180" t="s">
        <v>19</v>
      </c>
      <c r="N94" s="181" t="s">
        <v>47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682</v>
      </c>
      <c r="AT94" s="184" t="s">
        <v>125</v>
      </c>
      <c r="AU94" s="184" t="s">
        <v>86</v>
      </c>
      <c r="AY94" s="17" t="s">
        <v>123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682</v>
      </c>
      <c r="BM94" s="184" t="s">
        <v>701</v>
      </c>
    </row>
    <row r="95" spans="1:65" s="12" customFormat="1" ht="22.9" customHeight="1">
      <c r="B95" s="157"/>
      <c r="C95" s="158"/>
      <c r="D95" s="159" t="s">
        <v>75</v>
      </c>
      <c r="E95" s="171" t="s">
        <v>702</v>
      </c>
      <c r="F95" s="171" t="s">
        <v>703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SUM(P96:P97)</f>
        <v>0</v>
      </c>
      <c r="Q95" s="165"/>
      <c r="R95" s="166">
        <f>SUM(R96:R97)</f>
        <v>0</v>
      </c>
      <c r="S95" s="165"/>
      <c r="T95" s="167">
        <f>SUM(T96:T97)</f>
        <v>0</v>
      </c>
      <c r="AR95" s="168" t="s">
        <v>154</v>
      </c>
      <c r="AT95" s="169" t="s">
        <v>75</v>
      </c>
      <c r="AU95" s="169" t="s">
        <v>84</v>
      </c>
      <c r="AY95" s="168" t="s">
        <v>123</v>
      </c>
      <c r="BK95" s="170">
        <f>SUM(BK96:BK97)</f>
        <v>0</v>
      </c>
    </row>
    <row r="96" spans="1:65" s="2" customFormat="1" ht="16.5" customHeight="1">
      <c r="A96" s="34"/>
      <c r="B96" s="35"/>
      <c r="C96" s="173">
        <v>8</v>
      </c>
      <c r="D96" s="173" t="s">
        <v>125</v>
      </c>
      <c r="E96" s="174" t="s">
        <v>704</v>
      </c>
      <c r="F96" s="175" t="s">
        <v>705</v>
      </c>
      <c r="G96" s="176" t="s">
        <v>493</v>
      </c>
      <c r="H96" s="177">
        <v>2</v>
      </c>
      <c r="I96" s="178"/>
      <c r="J96" s="179">
        <f>ROUND(I96*H96,2)</f>
        <v>0</v>
      </c>
      <c r="K96" s="175" t="s">
        <v>19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682</v>
      </c>
      <c r="AT96" s="184" t="s">
        <v>125</v>
      </c>
      <c r="AU96" s="184" t="s">
        <v>86</v>
      </c>
      <c r="AY96" s="17" t="s">
        <v>123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682</v>
      </c>
      <c r="BM96" s="184" t="s">
        <v>706</v>
      </c>
    </row>
    <row r="97" spans="1:47" s="2" customFormat="1" ht="19.5">
      <c r="A97" s="34"/>
      <c r="B97" s="35"/>
      <c r="C97" s="36"/>
      <c r="D97" s="193" t="s">
        <v>301</v>
      </c>
      <c r="E97" s="36"/>
      <c r="F97" s="234" t="s">
        <v>707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301</v>
      </c>
      <c r="AU97" s="17" t="s">
        <v>86</v>
      </c>
    </row>
    <row r="98" spans="1:47" s="2" customFormat="1" ht="6.95" customHeight="1">
      <c r="A98" s="34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39"/>
      <c r="M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ht="11.25"/>
    <row r="100" spans="1:47" ht="11.25"/>
    <row r="101" spans="1:47" ht="11.25"/>
    <row r="102" spans="1:47" ht="11.25"/>
    <row r="103" spans="1:47" ht="11.25"/>
    <row r="104" spans="1:47" ht="11.25"/>
    <row r="105" spans="1:47" ht="11.25"/>
    <row r="106" spans="1:47" ht="11.25"/>
  </sheetData>
  <sheetProtection algorithmName="SHA-512" hashValue="ZEfmzEPSApzp9f2nwfgXbivR2OlmcFPsJEGiZrZSYwMcj1lPkxdgxOfZvQT6pgKLDNUWHNWnnsC+J/kosUSiqA==" saltValue="4OK1LdCChp4NgZ4lx3BQ5A==" spinCount="100000" sheet="1" objects="1" scenarios="1"/>
  <autoFilter ref="C82:K97" xr:uid="{00000000-0009-0000-0000-000003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Přechod pro chodce</vt:lpstr>
      <vt:lpstr>SO 02 - Osvětlení přechodu</vt:lpstr>
      <vt:lpstr>VON - Vedlejší a ostatní ...</vt:lpstr>
      <vt:lpstr>'Rekapitulace stavby'!Názvy_tisku</vt:lpstr>
      <vt:lpstr>'SO 01 - Přechod pro chodce'!Názvy_tisku</vt:lpstr>
      <vt:lpstr>'SO 02 - Osvětlení přechodu'!Názvy_tisku</vt:lpstr>
      <vt:lpstr>'VON - Vedlejší a ostatní ...'!Názvy_tisku</vt:lpstr>
      <vt:lpstr>'Rekapitulace stavby'!Oblast_tisku</vt:lpstr>
      <vt:lpstr>'SO 01 - Přechod pro chodce'!Oblast_tisku</vt:lpstr>
      <vt:lpstr>'SO 02 - Osvětlení přechodu'!Oblast_tisku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Matějka Ondřej Ing.</cp:lastModifiedBy>
  <dcterms:created xsi:type="dcterms:W3CDTF">2025-03-18T11:58:20Z</dcterms:created>
  <dcterms:modified xsi:type="dcterms:W3CDTF">2026-02-18T08:25:09Z</dcterms:modified>
</cp:coreProperties>
</file>